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4D6B3635-9932-4D08-A472-E408B822EF2B}" xr6:coauthVersionLast="36" xr6:coauthVersionMax="36" xr10:uidLastSave="{00000000-0000-0000-0000-000000000000}"/>
  <bookViews>
    <workbookView xWindow="240" yWindow="105" windowWidth="14805" windowHeight="8010" xr2:uid="{00000000-000D-0000-FFFF-FFFF00000000}"/>
  </bookViews>
  <sheets>
    <sheet name="入力シート" sheetId="4" r:id="rId1"/>
    <sheet name="【印刷】申出書" sheetId="1" r:id="rId2"/>
    <sheet name="等級表" sheetId="3" r:id="rId3"/>
  </sheets>
  <definedNames>
    <definedName name="_xlnm._FilterDatabase" localSheetId="1" hidden="1">【印刷】申出書!$A$31:$AH$35</definedName>
  </definedNames>
  <calcPr calcId="191029"/>
</workbook>
</file>

<file path=xl/calcChain.xml><?xml version="1.0" encoding="utf-8"?>
<calcChain xmlns="http://schemas.openxmlformats.org/spreadsheetml/2006/main">
  <c r="B19" i="1" l="1"/>
  <c r="B20" i="1"/>
  <c r="B21" i="1"/>
  <c r="B22" i="1"/>
  <c r="B23" i="1"/>
  <c r="B24" i="1"/>
  <c r="B25" i="1"/>
  <c r="B26" i="1"/>
  <c r="B27" i="1"/>
  <c r="B28" i="1"/>
  <c r="B29" i="1"/>
  <c r="B18" i="1"/>
  <c r="AQ10" i="4" l="1"/>
  <c r="AQ11" i="4"/>
  <c r="AQ12" i="4"/>
  <c r="AQ13" i="4"/>
  <c r="AQ14" i="4"/>
  <c r="AQ15" i="4"/>
  <c r="AQ16" i="4"/>
  <c r="AQ17" i="4"/>
  <c r="AQ18" i="4"/>
  <c r="AQ19" i="4"/>
  <c r="AQ20" i="4"/>
  <c r="AQ9" i="4"/>
  <c r="O19" i="1" l="1"/>
  <c r="O20" i="1"/>
  <c r="O21" i="1"/>
  <c r="O22" i="1"/>
  <c r="O23" i="1"/>
  <c r="O24" i="1"/>
  <c r="O25" i="1"/>
  <c r="O26" i="1"/>
  <c r="O27" i="1"/>
  <c r="O28" i="1"/>
  <c r="O29" i="1"/>
  <c r="J19" i="1"/>
  <c r="J20" i="1"/>
  <c r="J21" i="1"/>
  <c r="J22" i="1"/>
  <c r="J23" i="1"/>
  <c r="J24" i="1"/>
  <c r="J25" i="1"/>
  <c r="J26" i="1"/>
  <c r="J27" i="1"/>
  <c r="J28" i="1"/>
  <c r="J29" i="1"/>
  <c r="O18" i="1"/>
  <c r="J18" i="1"/>
  <c r="G18" i="1"/>
  <c r="D18" i="1"/>
  <c r="D19" i="1" s="1"/>
  <c r="D20" i="1" s="1"/>
  <c r="D21" i="1" s="1"/>
  <c r="D22" i="1" s="1"/>
  <c r="D23" i="1" s="1"/>
  <c r="D24" i="1" s="1"/>
  <c r="D25" i="1" l="1"/>
  <c r="D26" i="1" s="1"/>
  <c r="D27" i="1" s="1"/>
  <c r="D28" i="1" s="1"/>
  <c r="D29" i="1" s="1"/>
  <c r="D10" i="4"/>
  <c r="D11" i="4" s="1"/>
  <c r="D12" i="4" s="1"/>
  <c r="D13" i="4" s="1"/>
  <c r="D14" i="4" s="1"/>
  <c r="D15" i="4" s="1"/>
  <c r="D16" i="4" l="1"/>
  <c r="D17" i="4" s="1"/>
  <c r="D18" i="4" s="1"/>
  <c r="D19" i="4" s="1"/>
  <c r="D20" i="4" s="1"/>
  <c r="B32" i="4" l="1"/>
  <c r="H32" i="4" s="1"/>
  <c r="B37" i="4"/>
  <c r="H37" i="4" s="1"/>
  <c r="U32" i="4" l="1"/>
  <c r="AD32" i="4"/>
  <c r="AB32" i="4"/>
  <c r="P32" i="4"/>
  <c r="N32" i="4"/>
  <c r="W32" i="4"/>
  <c r="W37" i="4"/>
  <c r="AD37" i="4"/>
  <c r="P37" i="4"/>
  <c r="U37" i="4"/>
  <c r="AB37" i="4"/>
  <c r="G39" i="4" s="1"/>
  <c r="N37" i="4"/>
  <c r="T19" i="1"/>
  <c r="T20" i="1"/>
  <c r="T21" i="1"/>
  <c r="T22" i="1"/>
  <c r="T23" i="1"/>
  <c r="T24" i="1"/>
  <c r="T25" i="1"/>
  <c r="T26" i="1"/>
  <c r="T27" i="1"/>
  <c r="T28" i="1"/>
  <c r="T29" i="1"/>
  <c r="T18" i="1"/>
  <c r="B40" i="1" l="1"/>
  <c r="H40" i="1" s="1"/>
  <c r="B35" i="1"/>
  <c r="H35" i="1" s="1"/>
  <c r="G44" i="1" s="1"/>
  <c r="AD40" i="1" l="1"/>
  <c r="P40" i="1"/>
  <c r="AB40" i="1"/>
  <c r="N40" i="1"/>
  <c r="U40" i="1"/>
  <c r="W40" i="1"/>
  <c r="AB35" i="1"/>
  <c r="P35" i="1"/>
  <c r="N35" i="1"/>
  <c r="U35" i="1"/>
  <c r="AD35" i="1"/>
  <c r="W35" i="1"/>
  <c r="B44" i="1" l="1"/>
</calcChain>
</file>

<file path=xl/sharedStrings.xml><?xml version="1.0" encoding="utf-8"?>
<sst xmlns="http://schemas.openxmlformats.org/spreadsheetml/2006/main" count="230" uniqueCount="76">
  <si>
    <t>【申請にあたっての注意事項】</t>
    <rPh sb="1" eb="3">
      <t>シンセイ</t>
    </rPh>
    <rPh sb="9" eb="11">
      <t>チュウイ</t>
    </rPh>
    <rPh sb="11" eb="13">
      <t>ジコウ</t>
    </rPh>
    <phoneticPr fontId="1"/>
  </si>
  <si>
    <t>年</t>
    <rPh sb="0" eb="1">
      <t>ネン</t>
    </rPh>
    <phoneticPr fontId="1"/>
  </si>
  <si>
    <t>月</t>
    <rPh sb="0" eb="1">
      <t>ガツ</t>
    </rPh>
    <phoneticPr fontId="1"/>
  </si>
  <si>
    <t>円</t>
    <rPh sb="0" eb="1">
      <t>エン</t>
    </rPh>
    <phoneticPr fontId="1"/>
  </si>
  <si>
    <t>固定的給与</t>
    <rPh sb="0" eb="3">
      <t>コテイテキ</t>
    </rPh>
    <rPh sb="3" eb="5">
      <t>キュウヨ</t>
    </rPh>
    <phoneticPr fontId="1"/>
  </si>
  <si>
    <t>非固定的給与</t>
    <rPh sb="0" eb="1">
      <t>ヒ</t>
    </rPh>
    <rPh sb="1" eb="4">
      <t>コテイテキ</t>
    </rPh>
    <rPh sb="4" eb="6">
      <t>キュウヨ</t>
    </rPh>
    <phoneticPr fontId="1"/>
  </si>
  <si>
    <t>合計</t>
    <rPh sb="0" eb="2">
      <t>ゴウケイ</t>
    </rPh>
    <phoneticPr fontId="1"/>
  </si>
  <si>
    <t>報酬支払月</t>
    <rPh sb="0" eb="2">
      <t>ホウシュウ</t>
    </rPh>
    <rPh sb="2" eb="4">
      <t>シハライ</t>
    </rPh>
    <rPh sb="4" eb="5">
      <t>ツキ</t>
    </rPh>
    <phoneticPr fontId="1"/>
  </si>
  <si>
    <t>【標準報酬の月額の比較】</t>
    <rPh sb="1" eb="3">
      <t>ヒョウジュン</t>
    </rPh>
    <rPh sb="3" eb="5">
      <t>ホウシュウ</t>
    </rPh>
    <rPh sb="6" eb="8">
      <t>ゲツガク</t>
    </rPh>
    <rPh sb="9" eb="11">
      <t>ヒカク</t>
    </rPh>
    <phoneticPr fontId="1"/>
  </si>
  <si>
    <t>円</t>
    <rPh sb="0" eb="1">
      <t>エン</t>
    </rPh>
    <phoneticPr fontId="1"/>
  </si>
  <si>
    <t>短期給付</t>
    <rPh sb="0" eb="2">
      <t>タンキ</t>
    </rPh>
    <rPh sb="2" eb="4">
      <t>キュウフ</t>
    </rPh>
    <phoneticPr fontId="1"/>
  </si>
  <si>
    <t>等級</t>
    <rPh sb="0" eb="2">
      <t>トウキュウ</t>
    </rPh>
    <phoneticPr fontId="1"/>
  </si>
  <si>
    <t>月額</t>
    <rPh sb="0" eb="2">
      <t>ゲツガク</t>
    </rPh>
    <phoneticPr fontId="1"/>
  </si>
  <si>
    <t>厚生年金</t>
    <rPh sb="0" eb="2">
      <t>コウセイ</t>
    </rPh>
    <rPh sb="2" eb="4">
      <t>ネンキン</t>
    </rPh>
    <phoneticPr fontId="1"/>
  </si>
  <si>
    <t>退職等年金給付</t>
    <rPh sb="0" eb="2">
      <t>タイショク</t>
    </rPh>
    <rPh sb="2" eb="3">
      <t>トウ</t>
    </rPh>
    <rPh sb="3" eb="5">
      <t>ネンキン</t>
    </rPh>
    <rPh sb="5" eb="7">
      <t>キュウフ</t>
    </rPh>
    <phoneticPr fontId="1"/>
  </si>
  <si>
    <t>年間報酬の平均による標準報酬</t>
    <rPh sb="0" eb="2">
      <t>ネンカン</t>
    </rPh>
    <rPh sb="2" eb="4">
      <t>ホウシュウ</t>
    </rPh>
    <rPh sb="5" eb="7">
      <t>ヘイキン</t>
    </rPh>
    <rPh sb="10" eb="12">
      <t>ヒョウジュン</t>
    </rPh>
    <rPh sb="12" eb="14">
      <t>ホウシュウ</t>
    </rPh>
    <phoneticPr fontId="1"/>
  </si>
  <si>
    <t>4月～6月報酬の平均による標準報酬</t>
    <rPh sb="1" eb="2">
      <t>ガツ</t>
    </rPh>
    <rPh sb="4" eb="5">
      <t>ガツ</t>
    </rPh>
    <rPh sb="5" eb="7">
      <t>ホウシュウ</t>
    </rPh>
    <rPh sb="8" eb="10">
      <t>ヘイキン</t>
    </rPh>
    <rPh sb="13" eb="15">
      <t>ヒョウジュン</t>
    </rPh>
    <rPh sb="15" eb="17">
      <t>ホウシュウ</t>
    </rPh>
    <phoneticPr fontId="1"/>
  </si>
  <si>
    <t>2等級以上の差
（○又は×）</t>
    <rPh sb="1" eb="3">
      <t>トウキュウ</t>
    </rPh>
    <rPh sb="3" eb="5">
      <t>イジョウ</t>
    </rPh>
    <rPh sb="6" eb="7">
      <t>サ</t>
    </rPh>
    <rPh sb="10" eb="11">
      <t>マタ</t>
    </rPh>
    <phoneticPr fontId="1"/>
  </si>
  <si>
    <t>扶養手当</t>
    <rPh sb="0" eb="2">
      <t>フヨウ</t>
    </rPh>
    <rPh sb="2" eb="4">
      <t>テアテ</t>
    </rPh>
    <phoneticPr fontId="1"/>
  </si>
  <si>
    <t>地域手当</t>
    <rPh sb="0" eb="2">
      <t>チイキ</t>
    </rPh>
    <rPh sb="2" eb="4">
      <t>テアテ</t>
    </rPh>
    <phoneticPr fontId="1"/>
  </si>
  <si>
    <t>住居手当</t>
    <rPh sb="0" eb="2">
      <t>ジュウキョ</t>
    </rPh>
    <rPh sb="2" eb="4">
      <t>テアテ</t>
    </rPh>
    <phoneticPr fontId="1"/>
  </si>
  <si>
    <t>通勤手当</t>
    <rPh sb="0" eb="2">
      <t>ツウキン</t>
    </rPh>
    <rPh sb="2" eb="4">
      <t>テアテ</t>
    </rPh>
    <phoneticPr fontId="1"/>
  </si>
  <si>
    <t>その他の手当</t>
    <rPh sb="2" eb="3">
      <t>タ</t>
    </rPh>
    <rPh sb="4" eb="6">
      <t>テアテ</t>
    </rPh>
    <phoneticPr fontId="1"/>
  </si>
  <si>
    <t>給料</t>
    <rPh sb="0" eb="2">
      <t>キュウリョウ</t>
    </rPh>
    <phoneticPr fontId="1"/>
  </si>
  <si>
    <t>特殊勤務手当</t>
    <rPh sb="0" eb="2">
      <t>トクシュ</t>
    </rPh>
    <rPh sb="2" eb="4">
      <t>キンム</t>
    </rPh>
    <rPh sb="4" eb="6">
      <t>テアテ</t>
    </rPh>
    <phoneticPr fontId="1"/>
  </si>
  <si>
    <t>固定的給与（給与明細の上段）</t>
    <rPh sb="0" eb="3">
      <t>コテイテキ</t>
    </rPh>
    <rPh sb="3" eb="5">
      <t>キュウヨ</t>
    </rPh>
    <rPh sb="6" eb="8">
      <t>キュウヨ</t>
    </rPh>
    <rPh sb="8" eb="10">
      <t>メイサイ</t>
    </rPh>
    <rPh sb="11" eb="13">
      <t>ジョウダン</t>
    </rPh>
    <phoneticPr fontId="1"/>
  </si>
  <si>
    <t>超勤及び休日給</t>
    <rPh sb="0" eb="2">
      <t>チョウキン</t>
    </rPh>
    <rPh sb="2" eb="3">
      <t>オヨ</t>
    </rPh>
    <rPh sb="4" eb="6">
      <t>キュウジツ</t>
    </rPh>
    <rPh sb="6" eb="7">
      <t>キュウ</t>
    </rPh>
    <phoneticPr fontId="1"/>
  </si>
  <si>
    <t>夜勤手当</t>
    <rPh sb="0" eb="2">
      <t>ヤキン</t>
    </rPh>
    <rPh sb="2" eb="4">
      <t>テアテ</t>
    </rPh>
    <phoneticPr fontId="1"/>
  </si>
  <si>
    <t>　・児童手当、在勤地内旅費、共済給付金、互助会給付金は含みません。</t>
    <rPh sb="2" eb="4">
      <t>ジドウ</t>
    </rPh>
    <rPh sb="4" eb="6">
      <t>テアテ</t>
    </rPh>
    <rPh sb="7" eb="9">
      <t>ザイキン</t>
    </rPh>
    <rPh sb="9" eb="10">
      <t>チ</t>
    </rPh>
    <rPh sb="10" eb="11">
      <t>ナイ</t>
    </rPh>
    <rPh sb="11" eb="13">
      <t>リョヒ</t>
    </rPh>
    <rPh sb="14" eb="16">
      <t>キョウサイ</t>
    </rPh>
    <rPh sb="16" eb="19">
      <t>キュウフキン</t>
    </rPh>
    <rPh sb="20" eb="23">
      <t>ゴジョカイ</t>
    </rPh>
    <rPh sb="23" eb="26">
      <t>キュウフキン</t>
    </rPh>
    <rPh sb="27" eb="28">
      <t>フク</t>
    </rPh>
    <phoneticPr fontId="1"/>
  </si>
  <si>
    <t>教職調整額
経過措置額</t>
    <rPh sb="0" eb="2">
      <t>キョウショク</t>
    </rPh>
    <rPh sb="2" eb="4">
      <t>チョウセイ</t>
    </rPh>
    <rPh sb="4" eb="5">
      <t>ガク</t>
    </rPh>
    <rPh sb="6" eb="8">
      <t>ケイカ</t>
    </rPh>
    <rPh sb="8" eb="10">
      <t>ソチ</t>
    </rPh>
    <rPh sb="10" eb="11">
      <t>ガク</t>
    </rPh>
    <phoneticPr fontId="1"/>
  </si>
  <si>
    <t>【１年間分の給与実績の入力】</t>
    <rPh sb="2" eb="4">
      <t>ネンカン</t>
    </rPh>
    <rPh sb="4" eb="5">
      <t>ブン</t>
    </rPh>
    <rPh sb="6" eb="8">
      <t>キュウヨ</t>
    </rPh>
    <rPh sb="8" eb="10">
      <t>ジッセキ</t>
    </rPh>
    <rPh sb="11" eb="13">
      <t>ニュウリョク</t>
    </rPh>
    <phoneticPr fontId="1"/>
  </si>
  <si>
    <t>45,310円　÷　6月（1円未満切捨て）　+　2,000円　＝　9,551円</t>
    <rPh sb="6" eb="7">
      <t>エン</t>
    </rPh>
    <rPh sb="11" eb="12">
      <t>ツキ</t>
    </rPh>
    <rPh sb="14" eb="15">
      <t>エン</t>
    </rPh>
    <rPh sb="15" eb="17">
      <t>ミマン</t>
    </rPh>
    <rPh sb="17" eb="19">
      <t>キリス</t>
    </rPh>
    <rPh sb="29" eb="30">
      <t>エン</t>
    </rPh>
    <rPh sb="38" eb="39">
      <t>エン</t>
    </rPh>
    <phoneticPr fontId="1"/>
  </si>
  <si>
    <t>←</t>
    <phoneticPr fontId="1"/>
  </si>
  <si>
    <t>配付された決定通知書と一致しているか確認してください。</t>
    <rPh sb="0" eb="2">
      <t>ハイフ</t>
    </rPh>
    <rPh sb="5" eb="7">
      <t>ケッテイ</t>
    </rPh>
    <rPh sb="7" eb="10">
      <t>ツウチショ</t>
    </rPh>
    <rPh sb="11" eb="13">
      <t>イッチ</t>
    </rPh>
    <rPh sb="18" eb="20">
      <t>カクニン</t>
    </rPh>
    <phoneticPr fontId="1"/>
  </si>
  <si>
    <t>○の場合は、年間平均を用いた保険者算定を申し出ることができます。</t>
    <rPh sb="2" eb="4">
      <t>バアイ</t>
    </rPh>
    <rPh sb="6" eb="8">
      <t>ネンカン</t>
    </rPh>
    <rPh sb="8" eb="10">
      <t>ヘイキン</t>
    </rPh>
    <rPh sb="11" eb="12">
      <t>モチ</t>
    </rPh>
    <rPh sb="14" eb="17">
      <t>ホケンシャ</t>
    </rPh>
    <rPh sb="17" eb="19">
      <t>サンテイ</t>
    </rPh>
    <rPh sb="20" eb="21">
      <t>モウ</t>
    </rPh>
    <rPh sb="22" eb="23">
      <t>デ</t>
    </rPh>
    <phoneticPr fontId="1"/>
  </si>
  <si>
    <t>　・前年7月から当年6月までの給与明細を基に、網掛けの項目を入力してください。</t>
    <rPh sb="2" eb="4">
      <t>ゼンネン</t>
    </rPh>
    <rPh sb="5" eb="6">
      <t>ガツ</t>
    </rPh>
    <rPh sb="8" eb="10">
      <t>トウネン</t>
    </rPh>
    <rPh sb="11" eb="12">
      <t>ガツ</t>
    </rPh>
    <rPh sb="15" eb="17">
      <t>キュウヨ</t>
    </rPh>
    <rPh sb="17" eb="19">
      <t>メイサイ</t>
    </rPh>
    <rPh sb="20" eb="21">
      <t>モト</t>
    </rPh>
    <rPh sb="23" eb="25">
      <t>アミカ</t>
    </rPh>
    <rPh sb="27" eb="29">
      <t>コウモク</t>
    </rPh>
    <rPh sb="30" eb="32">
      <t>ニュウリョク</t>
    </rPh>
    <phoneticPr fontId="1"/>
  </si>
  <si>
    <t xml:space="preserve">  ・追給・戻入があった場合は、その報酬が本来支払われる又は返還すべき月で調整してください。</t>
    <rPh sb="3" eb="5">
      <t>ツイキュウ</t>
    </rPh>
    <rPh sb="6" eb="8">
      <t>レイニュウ</t>
    </rPh>
    <rPh sb="12" eb="14">
      <t>バアイ</t>
    </rPh>
    <rPh sb="18" eb="20">
      <t>ホウシュウ</t>
    </rPh>
    <rPh sb="21" eb="23">
      <t>ホンライ</t>
    </rPh>
    <rPh sb="23" eb="25">
      <t>シハラ</t>
    </rPh>
    <rPh sb="28" eb="29">
      <t>マタ</t>
    </rPh>
    <rPh sb="30" eb="32">
      <t>ヘンカン</t>
    </rPh>
    <rPh sb="35" eb="36">
      <t>ツキ</t>
    </rPh>
    <rPh sb="37" eb="39">
      <t>チョウセイ</t>
    </rPh>
    <phoneticPr fontId="1"/>
  </si>
  <si>
    <t>組合員氏名</t>
    <rPh sb="0" eb="3">
      <t>クミアイイン</t>
    </rPh>
    <rPh sb="3" eb="5">
      <t>シメイ</t>
    </rPh>
    <phoneticPr fontId="1"/>
  </si>
  <si>
    <t>非固定的給与（実績給・給与明細の下段）</t>
    <rPh sb="0" eb="1">
      <t>ヒ</t>
    </rPh>
    <rPh sb="1" eb="4">
      <t>コテイテキ</t>
    </rPh>
    <rPh sb="4" eb="6">
      <t>キュウヨ</t>
    </rPh>
    <rPh sb="7" eb="9">
      <t>ジッセキ</t>
    </rPh>
    <rPh sb="9" eb="10">
      <t>キュウ</t>
    </rPh>
    <rPh sb="11" eb="13">
      <t>キュウヨ</t>
    </rPh>
    <rPh sb="13" eb="15">
      <t>メイサイ</t>
    </rPh>
    <rPh sb="16" eb="17">
      <t>シタ</t>
    </rPh>
    <rPh sb="17" eb="18">
      <t>ダン</t>
    </rPh>
    <phoneticPr fontId="1"/>
  </si>
  <si>
    <t>年間報酬平均チェック表</t>
    <rPh sb="0" eb="2">
      <t>ネンカン</t>
    </rPh>
    <rPh sb="2" eb="4">
      <t>ホウシュウ</t>
    </rPh>
    <rPh sb="4" eb="6">
      <t>ヘイキン</t>
    </rPh>
    <rPh sb="10" eb="11">
      <t>ヒョウ</t>
    </rPh>
    <phoneticPr fontId="1"/>
  </si>
  <si>
    <t>所属</t>
    <rPh sb="0" eb="2">
      <t>ショゾク</t>
    </rPh>
    <phoneticPr fontId="1"/>
  </si>
  <si>
    <t>組合員証　記号番号</t>
    <rPh sb="0" eb="3">
      <t>クミアイイン</t>
    </rPh>
    <rPh sb="3" eb="4">
      <t>ショウ</t>
    </rPh>
    <rPh sb="5" eb="7">
      <t>キゴウ</t>
    </rPh>
    <rPh sb="7" eb="9">
      <t>バンゴウ</t>
    </rPh>
    <phoneticPr fontId="1"/>
  </si>
  <si>
    <t>年間報酬の平均で算定することの申立書</t>
    <rPh sb="0" eb="2">
      <t>ネンカン</t>
    </rPh>
    <rPh sb="2" eb="4">
      <t>ホウシュウ</t>
    </rPh>
    <rPh sb="5" eb="7">
      <t>ヘイキン</t>
    </rPh>
    <rPh sb="8" eb="10">
      <t>サンテイ</t>
    </rPh>
    <rPh sb="15" eb="18">
      <t>モウシタテショ</t>
    </rPh>
    <phoneticPr fontId="1"/>
  </si>
  <si>
    <t>【標準報酬の月額の比較欄】</t>
    <rPh sb="1" eb="3">
      <t>ヒョウジュン</t>
    </rPh>
    <rPh sb="3" eb="5">
      <t>ホウシュウ</t>
    </rPh>
    <rPh sb="6" eb="8">
      <t>ゲツガク</t>
    </rPh>
    <rPh sb="9" eb="11">
      <t>ヒカク</t>
    </rPh>
    <rPh sb="11" eb="12">
      <t>ラン</t>
    </rPh>
    <phoneticPr fontId="1"/>
  </si>
  <si>
    <t>　　　　　　　　　　　　　　　　　　申 立 者　　は所属</t>
    <rPh sb="18" eb="19">
      <t>サル</t>
    </rPh>
    <rPh sb="20" eb="21">
      <t>タチ</t>
    </rPh>
    <rPh sb="22" eb="23">
      <t>シャ</t>
    </rPh>
    <rPh sb="26" eb="28">
      <t>ショゾク</t>
    </rPh>
    <phoneticPr fontId="1"/>
  </si>
  <si>
    <t>　上記の記載事項は、事実と相違ないものと認めます。</t>
    <rPh sb="1" eb="3">
      <t>ジョウキ</t>
    </rPh>
    <rPh sb="4" eb="6">
      <t>キサイ</t>
    </rPh>
    <rPh sb="6" eb="8">
      <t>ジコウ</t>
    </rPh>
    <rPh sb="10" eb="12">
      <t>ジジツ</t>
    </rPh>
    <rPh sb="13" eb="15">
      <t>ソウイ</t>
    </rPh>
    <rPh sb="20" eb="21">
      <t>ミト</t>
    </rPh>
    <phoneticPr fontId="1"/>
  </si>
  <si>
    <t>　　　　　　　　　　　　　　　　　　所属所長　　</t>
    <rPh sb="18" eb="20">
      <t>ショゾク</t>
    </rPh>
    <rPh sb="20" eb="21">
      <t>ジョ</t>
    </rPh>
    <rPh sb="21" eb="22">
      <t>チョウ</t>
    </rPh>
    <phoneticPr fontId="1"/>
  </si>
  <si>
    <t>2等級以上の差</t>
    <rPh sb="1" eb="3">
      <t>トウキュウ</t>
    </rPh>
    <rPh sb="3" eb="5">
      <t>イジョウ</t>
    </rPh>
    <rPh sb="6" eb="7">
      <t>サ</t>
    </rPh>
    <phoneticPr fontId="1"/>
  </si>
  <si>
    <t>【前年７月～当年６月の報酬額欄】</t>
    <rPh sb="1" eb="3">
      <t>ゼンネン</t>
    </rPh>
    <rPh sb="4" eb="5">
      <t>ガツ</t>
    </rPh>
    <rPh sb="6" eb="8">
      <t>トウネン</t>
    </rPh>
    <rPh sb="9" eb="10">
      <t>ガツ</t>
    </rPh>
    <rPh sb="11" eb="13">
      <t>ホウシュウ</t>
    </rPh>
    <rPh sb="13" eb="14">
      <t>ガク</t>
    </rPh>
    <rPh sb="14" eb="15">
      <t>ラン</t>
    </rPh>
    <phoneticPr fontId="1"/>
  </si>
  <si>
    <t>前年7月～当年6月の合計額</t>
    <rPh sb="0" eb="2">
      <t>ゼンネン</t>
    </rPh>
    <rPh sb="3" eb="4">
      <t>ガツ</t>
    </rPh>
    <rPh sb="5" eb="7">
      <t>トウネン</t>
    </rPh>
    <rPh sb="8" eb="9">
      <t>ガツ</t>
    </rPh>
    <rPh sb="10" eb="12">
      <t>ゴウケイ</t>
    </rPh>
    <rPh sb="12" eb="13">
      <t>ガク</t>
    </rPh>
    <phoneticPr fontId="1"/>
  </si>
  <si>
    <t>前年7月～当年6月の平均額</t>
    <rPh sb="0" eb="2">
      <t>ゼンネン</t>
    </rPh>
    <rPh sb="3" eb="4">
      <t>ガツ</t>
    </rPh>
    <rPh sb="5" eb="7">
      <t>トウネン</t>
    </rPh>
    <rPh sb="8" eb="9">
      <t>ガツ</t>
    </rPh>
    <rPh sb="10" eb="12">
      <t>ヘイキン</t>
    </rPh>
    <rPh sb="12" eb="13">
      <t>ガク</t>
    </rPh>
    <phoneticPr fontId="1"/>
  </si>
  <si>
    <t>当年4月～6月の
合計額</t>
    <rPh sb="0" eb="2">
      <t>トウネン</t>
    </rPh>
    <rPh sb="3" eb="4">
      <t>ガツ</t>
    </rPh>
    <rPh sb="6" eb="7">
      <t>ガツ</t>
    </rPh>
    <rPh sb="9" eb="11">
      <t>ゴウケイ</t>
    </rPh>
    <rPh sb="11" eb="12">
      <t>ガク</t>
    </rPh>
    <phoneticPr fontId="1"/>
  </si>
  <si>
    <t>当年4月～6月の
平均額</t>
    <rPh sb="0" eb="2">
      <t>トウネン</t>
    </rPh>
    <rPh sb="3" eb="4">
      <t>ガツ</t>
    </rPh>
    <rPh sb="6" eb="7">
      <t>ガツ</t>
    </rPh>
    <rPh sb="9" eb="11">
      <t>ヘイキン</t>
    </rPh>
    <rPh sb="11" eb="12">
      <t>ガク</t>
    </rPh>
    <phoneticPr fontId="1"/>
  </si>
  <si>
    <t>申し出をする場合は、【印刷】申出書シートを印刷し、必要事項を記入・押印のうえ、共済事務担当者に提出してください。</t>
    <rPh sb="21" eb="23">
      <t>インサツ</t>
    </rPh>
    <rPh sb="25" eb="27">
      <t>ヒツヨウ</t>
    </rPh>
    <rPh sb="27" eb="29">
      <t>ジコウ</t>
    </rPh>
    <rPh sb="30" eb="32">
      <t>キニュウ</t>
    </rPh>
    <rPh sb="33" eb="35">
      <t>オウイン</t>
    </rPh>
    <rPh sb="39" eb="41">
      <t>キョウサイ</t>
    </rPh>
    <rPh sb="41" eb="43">
      <t>ジム</t>
    </rPh>
    <rPh sb="43" eb="46">
      <t>タントウシャ</t>
    </rPh>
    <rPh sb="47" eb="49">
      <t>テイシュツ</t>
    </rPh>
    <phoneticPr fontId="1"/>
  </si>
  <si>
    <t>修正平均額</t>
    <rPh sb="0" eb="2">
      <t>シュウセイ</t>
    </rPh>
    <rPh sb="2" eb="4">
      <t>ヘイキン</t>
    </rPh>
    <rPh sb="4" eb="5">
      <t>ガク</t>
    </rPh>
    <phoneticPr fontId="1"/>
  </si>
  <si>
    <t>円</t>
    <rPh sb="0" eb="1">
      <t>エン</t>
    </rPh>
    <phoneticPr fontId="1"/>
  </si>
  <si>
    <t>　　直す場合に必ず提出してください。</t>
    <rPh sb="2" eb="3">
      <t>ナオ</t>
    </rPh>
    <rPh sb="4" eb="6">
      <t>バアイ</t>
    </rPh>
    <rPh sb="7" eb="8">
      <t>カナラ</t>
    </rPh>
    <rPh sb="9" eb="11">
      <t>テイシュツ</t>
    </rPh>
    <phoneticPr fontId="1"/>
  </si>
  <si>
    <t>　・この用紙は、４月から６月までの報酬の平均により決定している標準報酬の月額を、年間報酬の平均で見</t>
    <rPh sb="4" eb="6">
      <t>ヨウシ</t>
    </rPh>
    <rPh sb="9" eb="10">
      <t>ツキ</t>
    </rPh>
    <rPh sb="13" eb="14">
      <t>ツキ</t>
    </rPh>
    <rPh sb="17" eb="19">
      <t>ホウシュウ</t>
    </rPh>
    <rPh sb="20" eb="22">
      <t>ヘイキン</t>
    </rPh>
    <rPh sb="25" eb="27">
      <t>ケッテイ</t>
    </rPh>
    <rPh sb="31" eb="33">
      <t>ヒョウジュン</t>
    </rPh>
    <rPh sb="33" eb="35">
      <t>ホウシュウ</t>
    </rPh>
    <rPh sb="36" eb="38">
      <t>ゲツガク</t>
    </rPh>
    <rPh sb="40" eb="42">
      <t>ネンカン</t>
    </rPh>
    <rPh sb="42" eb="44">
      <t>ホウシュウ</t>
    </rPh>
    <rPh sb="45" eb="47">
      <t>ヘイキン</t>
    </rPh>
    <rPh sb="48" eb="49">
      <t>ミ</t>
    </rPh>
    <phoneticPr fontId="1"/>
  </si>
  <si>
    <t>　・この用紙は、定時決定を見直すにあたり、４月から６月までの報酬の平均と年間報酬の平均に２等級以上</t>
    <rPh sb="4" eb="6">
      <t>ヨウシ</t>
    </rPh>
    <rPh sb="8" eb="10">
      <t>テイジ</t>
    </rPh>
    <rPh sb="10" eb="12">
      <t>ケッテイ</t>
    </rPh>
    <rPh sb="13" eb="15">
      <t>ミナオ</t>
    </rPh>
    <rPh sb="22" eb="23">
      <t>ツキ</t>
    </rPh>
    <rPh sb="26" eb="27">
      <t>ツキ</t>
    </rPh>
    <rPh sb="30" eb="32">
      <t>ホウシュウ</t>
    </rPh>
    <rPh sb="33" eb="35">
      <t>ヘイキン</t>
    </rPh>
    <rPh sb="36" eb="38">
      <t>ネンカン</t>
    </rPh>
    <rPh sb="38" eb="40">
      <t>ホウシュウ</t>
    </rPh>
    <rPh sb="41" eb="43">
      <t>ヘイキン</t>
    </rPh>
    <rPh sb="45" eb="47">
      <t>トウキュウ</t>
    </rPh>
    <rPh sb="47" eb="49">
      <t>イジョウ</t>
    </rPh>
    <phoneticPr fontId="1"/>
  </si>
  <si>
    <t>　　差があり、年間報酬の平均で算定することを申立てる方のみ記入してください。</t>
    <rPh sb="7" eb="9">
      <t>ネンカン</t>
    </rPh>
    <rPh sb="9" eb="11">
      <t>ホウシュウ</t>
    </rPh>
    <rPh sb="12" eb="14">
      <t>ヘイキン</t>
    </rPh>
    <rPh sb="15" eb="17">
      <t>サンテイ</t>
    </rPh>
    <rPh sb="22" eb="23">
      <t>モウ</t>
    </rPh>
    <rPh sb="23" eb="24">
      <t>タ</t>
    </rPh>
    <rPh sb="26" eb="27">
      <t>カタ</t>
    </rPh>
    <rPh sb="29" eb="31">
      <t>キニュウ</t>
    </rPh>
    <phoneticPr fontId="1"/>
  </si>
  <si>
    <t>　　　　　　　年　　月　　日</t>
    <rPh sb="7" eb="8">
      <t>ネン</t>
    </rPh>
    <rPh sb="10" eb="11">
      <t>ツキ</t>
    </rPh>
    <rPh sb="13" eb="14">
      <t>ニチ</t>
    </rPh>
    <phoneticPr fontId="1"/>
  </si>
  <si>
    <t>　　　　　　　　　　　　　　　　　　　　　　　　住所又　</t>
    <rPh sb="24" eb="26">
      <t>ジュウショ</t>
    </rPh>
    <rPh sb="26" eb="27">
      <t>マタ</t>
    </rPh>
    <phoneticPr fontId="1"/>
  </si>
  <si>
    <t>　　　　　　　　　　　　　　　　　　　　　　　　職　名　</t>
    <rPh sb="24" eb="25">
      <t>ショク</t>
    </rPh>
    <rPh sb="26" eb="27">
      <t>メイ</t>
    </rPh>
    <phoneticPr fontId="1"/>
  </si>
  <si>
    <t>例）4月に6月定期券分45,310円が支給され、毎月は交通用具分2,000円が支給されている場合。</t>
    <rPh sb="0" eb="1">
      <t>レイ</t>
    </rPh>
    <rPh sb="3" eb="4">
      <t>ガツ</t>
    </rPh>
    <rPh sb="6" eb="7">
      <t>ツキ</t>
    </rPh>
    <rPh sb="7" eb="10">
      <t>テイキケン</t>
    </rPh>
    <rPh sb="10" eb="11">
      <t>ブン</t>
    </rPh>
    <rPh sb="17" eb="18">
      <t>エン</t>
    </rPh>
    <rPh sb="19" eb="21">
      <t>シキュウ</t>
    </rPh>
    <rPh sb="24" eb="26">
      <t>マイツキ</t>
    </rPh>
    <rPh sb="27" eb="29">
      <t>コウツウ</t>
    </rPh>
    <rPh sb="29" eb="31">
      <t>ヨウグ</t>
    </rPh>
    <rPh sb="31" eb="32">
      <t>ブン</t>
    </rPh>
    <rPh sb="37" eb="38">
      <t>エン</t>
    </rPh>
    <rPh sb="39" eb="41">
      <t>シキュウ</t>
    </rPh>
    <rPh sb="46" eb="48">
      <t>バアイ</t>
    </rPh>
    <phoneticPr fontId="1"/>
  </si>
  <si>
    <t>　・通勤手当が6か月分まとめて支給されている場合は、１か月分に換算した金額を入力し、端数は最後の月に含めてください。</t>
    <rPh sb="2" eb="4">
      <t>ツウキン</t>
    </rPh>
    <rPh sb="4" eb="6">
      <t>テアテ</t>
    </rPh>
    <rPh sb="9" eb="11">
      <t>ゲツブン</t>
    </rPh>
    <rPh sb="15" eb="17">
      <t>シキュウ</t>
    </rPh>
    <rPh sb="22" eb="24">
      <t>バアイ</t>
    </rPh>
    <rPh sb="28" eb="30">
      <t>ゲツブン</t>
    </rPh>
    <rPh sb="31" eb="33">
      <t>カンサン</t>
    </rPh>
    <rPh sb="35" eb="37">
      <t>キンガク</t>
    </rPh>
    <rPh sb="38" eb="40">
      <t>ニュウリョク</t>
    </rPh>
    <rPh sb="42" eb="44">
      <t>ハスウ</t>
    </rPh>
    <rPh sb="45" eb="47">
      <t>サイゴ</t>
    </rPh>
    <rPh sb="48" eb="49">
      <t>ツキ</t>
    </rPh>
    <rPh sb="50" eb="51">
      <t>フク</t>
    </rPh>
    <phoneticPr fontId="1"/>
  </si>
  <si>
    <t>令和</t>
    <rPh sb="0" eb="2">
      <t>レイワ</t>
    </rPh>
    <phoneticPr fontId="1"/>
  </si>
  <si>
    <t>　　　　　　　　　　　　　　　　　　　　　　　　氏　名　　　　　　　　　　　　　　　</t>
    <rPh sb="24" eb="25">
      <t>シ</t>
    </rPh>
    <rPh sb="26" eb="27">
      <t>メイ</t>
    </rPh>
    <phoneticPr fontId="1"/>
  </si>
  <si>
    <t>□地方公務員等共済組合法第43条第16項の保険者算定の規定により、年間報酬の平均で算定することを希</t>
    <rPh sb="1" eb="12">
      <t>チホウコウムイントウキョウサイクミアイホウ</t>
    </rPh>
    <rPh sb="12" eb="13">
      <t>ダイ</t>
    </rPh>
    <rPh sb="15" eb="16">
      <t>ジョウ</t>
    </rPh>
    <rPh sb="16" eb="17">
      <t>ダイ</t>
    </rPh>
    <rPh sb="19" eb="20">
      <t>コウ</t>
    </rPh>
    <rPh sb="21" eb="24">
      <t>ホケンシャ</t>
    </rPh>
    <rPh sb="24" eb="26">
      <t>サンテイ</t>
    </rPh>
    <rPh sb="27" eb="29">
      <t>キテイ</t>
    </rPh>
    <rPh sb="33" eb="37">
      <t>ネンカンホウシュウ</t>
    </rPh>
    <rPh sb="38" eb="40">
      <t>ヘイキン</t>
    </rPh>
    <rPh sb="41" eb="43">
      <t>サンテイ</t>
    </rPh>
    <rPh sb="48" eb="49">
      <t>マレ</t>
    </rPh>
    <phoneticPr fontId="1"/>
  </si>
  <si>
    <t>　※必ず□に✓を付してください。</t>
    <rPh sb="2" eb="3">
      <t>カナラ</t>
    </rPh>
    <rPh sb="8" eb="9">
      <t>フ</t>
    </rPh>
    <phoneticPr fontId="1"/>
  </si>
  <si>
    <t>（あて先）名古屋市職員共済組合理事長</t>
    <rPh sb="3" eb="4">
      <t>サキ</t>
    </rPh>
    <rPh sb="5" eb="8">
      <t>ナゴヤ</t>
    </rPh>
    <rPh sb="7" eb="9">
      <t>ショクイン</t>
    </rPh>
    <rPh sb="9" eb="11">
      <t>キョウサイ</t>
    </rPh>
    <rPh sb="11" eb="13">
      <t>クミアイ</t>
    </rPh>
    <rPh sb="13" eb="16">
      <t>リジチョウ</t>
    </rPh>
    <phoneticPr fontId="1"/>
  </si>
  <si>
    <r>
      <t>【２等級以上の差が</t>
    </r>
    <r>
      <rPr>
        <b/>
        <sz val="10"/>
        <color theme="1"/>
        <rFont val="ＭＳ 明朝"/>
        <family val="1"/>
        <charset val="128"/>
      </rPr>
      <t>例年</t>
    </r>
    <r>
      <rPr>
        <sz val="10"/>
        <color theme="1"/>
        <rFont val="ＭＳ 明朝"/>
        <family val="1"/>
        <charset val="128"/>
      </rPr>
      <t>発生することが見込まれる理由欄】</t>
    </r>
    <rPh sb="2" eb="4">
      <t>トウキュウ</t>
    </rPh>
    <rPh sb="4" eb="6">
      <t>イジョウ</t>
    </rPh>
    <rPh sb="7" eb="8">
      <t>サ</t>
    </rPh>
    <rPh sb="9" eb="11">
      <t>レイネン</t>
    </rPh>
    <rPh sb="11" eb="13">
      <t>ハッセイ</t>
    </rPh>
    <rPh sb="18" eb="20">
      <t>ミコ</t>
    </rPh>
    <rPh sb="23" eb="25">
      <t>リユウ</t>
    </rPh>
    <rPh sb="25" eb="26">
      <t>ラン</t>
    </rPh>
    <phoneticPr fontId="1"/>
  </si>
  <si>
    <r>
      <t>※業務の性質上、季節的に報酬が変動することについて</t>
    </r>
    <r>
      <rPr>
        <b/>
        <sz val="10"/>
        <color theme="1"/>
        <rFont val="ＭＳ 明朝"/>
        <family val="1"/>
        <charset val="128"/>
      </rPr>
      <t>詳しく</t>
    </r>
    <r>
      <rPr>
        <sz val="10"/>
        <color theme="1"/>
        <rFont val="ＭＳ 明朝"/>
        <family val="1"/>
        <charset val="128"/>
      </rPr>
      <t>記載してください。
　</t>
    </r>
    <rPh sb="1" eb="3">
      <t>ギョウム</t>
    </rPh>
    <rPh sb="4" eb="7">
      <t>セイシツジョウ</t>
    </rPh>
    <rPh sb="8" eb="11">
      <t>キセツテキ</t>
    </rPh>
    <rPh sb="12" eb="14">
      <t>ホウシュウ</t>
    </rPh>
    <rPh sb="15" eb="17">
      <t>ヘンドウ</t>
    </rPh>
    <rPh sb="25" eb="26">
      <t>クワ</t>
    </rPh>
    <rPh sb="28" eb="30">
      <t>キサイ</t>
    </rPh>
    <phoneticPr fontId="1"/>
  </si>
  <si>
    <t>望します。なお、この申立により私が受ける年金や育児休業手当金、傷病手当金などの給付額に影響が</t>
    <rPh sb="0" eb="1">
      <t>ボウ</t>
    </rPh>
    <phoneticPr fontId="1"/>
  </si>
  <si>
    <t>あることも確認しました。</t>
    <rPh sb="5" eb="7">
      <t>カクニン</t>
    </rPh>
    <phoneticPr fontId="1"/>
  </si>
  <si>
    <t>　　及ぼすことに留意してください。</t>
    <phoneticPr fontId="1"/>
  </si>
  <si>
    <t>　・なお、標準報酬の月額は、年金や育児休業手当金、傷病手当金など、組合員が受ける給付の額にも影響を</t>
    <rPh sb="5" eb="7">
      <t>ヒョウジュン</t>
    </rPh>
    <rPh sb="7" eb="9">
      <t>ホウシュウ</t>
    </rPh>
    <rPh sb="10" eb="12">
      <t>ゲツガク</t>
    </rPh>
    <rPh sb="14" eb="16">
      <t>ネンキン</t>
    </rPh>
    <rPh sb="17" eb="19">
      <t>イクジ</t>
    </rPh>
    <rPh sb="19" eb="21">
      <t>キュウギョウ</t>
    </rPh>
    <rPh sb="21" eb="23">
      <t>テアテ</t>
    </rPh>
    <rPh sb="23" eb="24">
      <t>キン</t>
    </rPh>
    <rPh sb="25" eb="27">
      <t>ショウビョウ</t>
    </rPh>
    <rPh sb="27" eb="29">
      <t>テアテ</t>
    </rPh>
    <rPh sb="29" eb="30">
      <t>キン</t>
    </rPh>
    <rPh sb="33" eb="36">
      <t>クミアイイン</t>
    </rPh>
    <rPh sb="37" eb="38">
      <t>ウ</t>
    </rPh>
    <rPh sb="40" eb="42">
      <t>キュウフ</t>
    </rPh>
    <rPh sb="43" eb="44">
      <t>ガク</t>
    </rPh>
    <rPh sb="46" eb="48">
      <t>エイキョウ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</si>
</sst>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ゴシック"/>
      <family val="3"/>
      <charset val="128"/>
    </font>
    <font>
      <sz val="11"/>
      <color theme="1"/>
      <name val="ＭＳ Ｐゴシック"/>
      <family val="2"/>
      <scheme val="minor"/>
    </font>
    <font>
      <b/>
      <sz val="18"/>
      <color theme="1"/>
      <name val="ＭＳ ゴシック"/>
      <family val="3"/>
      <charset val="128"/>
    </font>
    <font>
      <b/>
      <sz val="12"/>
      <color theme="1"/>
      <name val="ＭＳ Ｐゴシック"/>
      <family val="3"/>
      <charset val="128"/>
      <scheme val="minor"/>
    </font>
    <font>
      <sz val="12"/>
      <color theme="1"/>
      <name val="ＭＳ Ｐゴシック"/>
      <family val="3"/>
      <charset val="128"/>
      <scheme val="minor"/>
    </font>
    <font>
      <sz val="7"/>
      <color theme="1"/>
      <name val="ＭＳ ゴシック"/>
      <family val="3"/>
      <charset val="128"/>
    </font>
    <font>
      <sz val="11"/>
      <color theme="1"/>
      <name val="ＭＳ ゴシック"/>
      <family val="3"/>
      <charset val="128"/>
    </font>
    <font>
      <sz val="11"/>
      <color rgb="FFFF0000"/>
      <name val="ＭＳ Ｐゴシック"/>
      <family val="2"/>
      <scheme val="minor"/>
    </font>
    <font>
      <sz val="10"/>
      <color theme="1"/>
      <name val="ＭＳ 明朝"/>
      <family val="1"/>
      <charset val="128"/>
    </font>
    <font>
      <sz val="11"/>
      <color theme="1"/>
      <name val="ＭＳ 明朝"/>
      <family val="1"/>
      <charset val="128"/>
    </font>
    <font>
      <sz val="9"/>
      <color theme="1"/>
      <name val="ＭＳ 明朝"/>
      <family val="1"/>
      <charset val="128"/>
    </font>
    <font>
      <b/>
      <sz val="18"/>
      <color theme="1"/>
      <name val="ＭＳ 明朝"/>
      <family val="1"/>
      <charset val="128"/>
    </font>
    <font>
      <sz val="12"/>
      <color theme="1"/>
      <name val="ＭＳ 明朝"/>
      <family val="1"/>
      <charset val="128"/>
    </font>
    <font>
      <sz val="8"/>
      <color theme="1"/>
      <name val="ＭＳ 明朝"/>
      <family val="1"/>
      <charset val="128"/>
    </font>
    <font>
      <b/>
      <u/>
      <sz val="10"/>
      <color theme="1"/>
      <name val="ＭＳ 明朝"/>
      <family val="1"/>
      <charset val="128"/>
    </font>
    <font>
      <b/>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indexed="64"/>
      </bottom>
      <diagonal/>
    </border>
    <border>
      <left/>
      <right style="hair">
        <color auto="1"/>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4" fillId="0" borderId="0" applyFont="0" applyFill="0" applyBorder="0" applyAlignment="0" applyProtection="0">
      <alignment vertical="center"/>
    </xf>
  </cellStyleXfs>
  <cellXfs count="115">
    <xf numFmtId="0" fontId="0" fillId="0" borderId="0" xfId="0"/>
    <xf numFmtId="0" fontId="2" fillId="0" borderId="0" xfId="0" applyFont="1" applyAlignment="1"/>
    <xf numFmtId="0" fontId="2" fillId="0" borderId="4" xfId="0" applyFont="1" applyBorder="1" applyAlignment="1"/>
    <xf numFmtId="3" fontId="0" fillId="0" borderId="0" xfId="0" applyNumberFormat="1"/>
    <xf numFmtId="38" fontId="0" fillId="0" borderId="0" xfId="1" applyFont="1" applyAlignment="1"/>
    <xf numFmtId="0" fontId="3" fillId="0" borderId="3" xfId="0" applyFont="1" applyFill="1" applyBorder="1"/>
    <xf numFmtId="0" fontId="3" fillId="0" borderId="4" xfId="0" applyFont="1" applyFill="1" applyBorder="1"/>
    <xf numFmtId="38" fontId="2" fillId="0" borderId="4" xfId="1" applyFont="1" applyBorder="1" applyAlignment="1"/>
    <xf numFmtId="0" fontId="6" fillId="0" borderId="0" xfId="0" applyFont="1"/>
    <xf numFmtId="0" fontId="7" fillId="0" borderId="0" xfId="0" applyFont="1"/>
    <xf numFmtId="0" fontId="0" fillId="0" borderId="0" xfId="0" applyFont="1"/>
    <xf numFmtId="0" fontId="2" fillId="0" borderId="5" xfId="0" applyFont="1" applyBorder="1" applyAlignment="1"/>
    <xf numFmtId="0" fontId="9" fillId="0" borderId="0" xfId="0" applyFont="1" applyBorder="1" applyAlignment="1"/>
    <xf numFmtId="0" fontId="9" fillId="0" borderId="0" xfId="0" applyFont="1" applyBorder="1" applyAlignment="1">
      <alignment horizontal="center"/>
    </xf>
    <xf numFmtId="0" fontId="9" fillId="0" borderId="0" xfId="0" applyFont="1" applyFill="1" applyBorder="1" applyAlignment="1">
      <alignment horizontal="center"/>
    </xf>
    <xf numFmtId="0" fontId="9" fillId="0" borderId="0" xfId="0" applyFont="1" applyFill="1" applyBorder="1"/>
    <xf numFmtId="38" fontId="9" fillId="0" borderId="0" xfId="1" applyFont="1" applyFill="1" applyBorder="1" applyAlignment="1">
      <alignment horizontal="right"/>
    </xf>
    <xf numFmtId="38" fontId="9" fillId="0" borderId="0" xfId="1" applyFont="1" applyBorder="1" applyAlignment="1">
      <alignment horizontal="right"/>
    </xf>
    <xf numFmtId="0" fontId="9" fillId="0" borderId="0" xfId="0" applyFont="1" applyBorder="1" applyAlignment="1">
      <alignment horizontal="left"/>
    </xf>
    <xf numFmtId="0" fontId="9" fillId="0" borderId="0" xfId="0" applyFont="1" applyFill="1" applyBorder="1" applyAlignment="1">
      <alignment horizontal="left"/>
    </xf>
    <xf numFmtId="0" fontId="10" fillId="0" borderId="0" xfId="0" applyFont="1"/>
    <xf numFmtId="0" fontId="11" fillId="0" borderId="0" xfId="0" applyFont="1" applyBorder="1"/>
    <xf numFmtId="0" fontId="11" fillId="0" borderId="0" xfId="0" applyFont="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1"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3" fillId="0" borderId="0" xfId="0" applyFont="1" applyBorder="1"/>
    <xf numFmtId="0" fontId="11" fillId="0" borderId="0" xfId="0" applyFont="1"/>
    <xf numFmtId="0" fontId="11" fillId="0" borderId="24" xfId="0" applyFont="1" applyBorder="1" applyAlignment="1">
      <alignment vertical="center"/>
    </xf>
    <xf numFmtId="38" fontId="11" fillId="0" borderId="24" xfId="1" applyFont="1" applyBorder="1" applyAlignment="1">
      <alignment vertical="center"/>
    </xf>
    <xf numFmtId="0" fontId="13" fillId="0" borderId="23" xfId="0" applyFont="1" applyFill="1" applyBorder="1" applyAlignment="1">
      <alignment vertical="center"/>
    </xf>
    <xf numFmtId="0" fontId="11" fillId="0" borderId="24" xfId="0" applyFont="1" applyFill="1" applyBorder="1" applyAlignment="1">
      <alignment vertical="center"/>
    </xf>
    <xf numFmtId="0" fontId="11" fillId="0" borderId="23" xfId="0" applyFont="1" applyBorder="1" applyAlignment="1">
      <alignment vertical="center"/>
    </xf>
    <xf numFmtId="0" fontId="16" fillId="0" borderId="0" xfId="0" applyFont="1" applyBorder="1" applyAlignment="1">
      <alignment vertical="center"/>
    </xf>
    <xf numFmtId="0" fontId="17" fillId="0" borderId="15" xfId="0" applyFont="1" applyBorder="1" applyAlignment="1">
      <alignment vertical="center"/>
    </xf>
    <xf numFmtId="38" fontId="2" fillId="0" borderId="1" xfId="1" applyFont="1" applyBorder="1" applyAlignment="1">
      <alignment horizontal="right"/>
    </xf>
    <xf numFmtId="38" fontId="2" fillId="0" borderId="2" xfId="1" applyFont="1" applyBorder="1" applyAlignment="1">
      <alignment horizontal="right"/>
    </xf>
    <xf numFmtId="0" fontId="2" fillId="0" borderId="6"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wrapText="1"/>
    </xf>
    <xf numFmtId="38" fontId="2" fillId="2" borderId="2" xfId="1" applyFont="1" applyFill="1" applyBorder="1" applyAlignment="1">
      <alignment horizontal="right"/>
    </xf>
    <xf numFmtId="38" fontId="2" fillId="2" borderId="3" xfId="1" applyFont="1" applyFill="1" applyBorder="1" applyAlignment="1">
      <alignment horizontal="right"/>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 xfId="0" applyBorder="1" applyAlignment="1">
      <alignment horizontal="center"/>
    </xf>
    <xf numFmtId="38" fontId="2" fillId="2" borderId="4" xfId="1" applyFont="1" applyFill="1" applyBorder="1" applyAlignment="1">
      <alignment horizontal="right"/>
    </xf>
    <xf numFmtId="0" fontId="3" fillId="0" borderId="2" xfId="0" applyFont="1" applyBorder="1" applyAlignment="1">
      <alignment horizontal="center"/>
    </xf>
    <xf numFmtId="0" fontId="3" fillId="0" borderId="3" xfId="0" applyFont="1" applyBorder="1" applyAlignment="1">
      <alignment horizontal="center"/>
    </xf>
    <xf numFmtId="0" fontId="3" fillId="0" borderId="3" xfId="0" applyFont="1" applyFill="1" applyBorder="1" applyAlignment="1">
      <alignment horizontal="center"/>
    </xf>
    <xf numFmtId="0" fontId="2" fillId="0" borderId="3" xfId="0" applyFont="1" applyFill="1" applyBorder="1" applyAlignment="1">
      <alignment horizontal="center"/>
    </xf>
    <xf numFmtId="38" fontId="2" fillId="0" borderId="3" xfId="1" applyFont="1" applyBorder="1" applyAlignment="1">
      <alignment horizontal="right"/>
    </xf>
    <xf numFmtId="38" fontId="2" fillId="0" borderId="4" xfId="1" applyFont="1" applyBorder="1" applyAlignment="1">
      <alignment horizontal="right"/>
    </xf>
    <xf numFmtId="0" fontId="0" fillId="0" borderId="0" xfId="0" applyAlignment="1">
      <alignment horizontal="left"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2" borderId="3" xfId="0" applyFont="1" applyFill="1" applyBorder="1" applyAlignment="1">
      <alignment horizontal="center"/>
    </xf>
    <xf numFmtId="0" fontId="11" fillId="0" borderId="0" xfId="0" applyFont="1" applyBorder="1" applyAlignment="1">
      <alignment horizontal="center" vertical="center" wrapText="1"/>
    </xf>
    <xf numFmtId="0" fontId="15" fillId="0" borderId="0" xfId="0" applyFont="1" applyBorder="1" applyAlignment="1">
      <alignment horizontal="center"/>
    </xf>
    <xf numFmtId="0" fontId="13" fillId="0" borderId="23" xfId="0" applyFont="1" applyFill="1" applyBorder="1" applyAlignment="1">
      <alignment horizontal="center" vertical="center"/>
    </xf>
    <xf numFmtId="38" fontId="11" fillId="0" borderId="23" xfId="1" applyFont="1" applyFill="1" applyBorder="1" applyAlignment="1">
      <alignment horizontal="right" vertical="center"/>
    </xf>
    <xf numFmtId="38" fontId="11" fillId="0" borderId="22" xfId="1" applyFont="1" applyFill="1" applyBorder="1" applyAlignment="1">
      <alignment horizontal="right" vertical="center"/>
    </xf>
    <xf numFmtId="38" fontId="11" fillId="0" borderId="22" xfId="1" applyFont="1" applyBorder="1" applyAlignment="1">
      <alignment horizontal="right" vertical="center"/>
    </xf>
    <xf numFmtId="38" fontId="11" fillId="0" borderId="23" xfId="1" applyFont="1" applyBorder="1" applyAlignment="1">
      <alignment horizontal="right"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1" fillId="0" borderId="23" xfId="0" applyFont="1" applyFill="1" applyBorder="1" applyAlignment="1">
      <alignment horizontal="center" vertical="center"/>
    </xf>
    <xf numFmtId="38" fontId="11" fillId="0" borderId="19" xfId="1" applyFont="1" applyBorder="1" applyAlignment="1">
      <alignment horizontal="right" vertical="center"/>
    </xf>
    <xf numFmtId="0" fontId="11" fillId="0" borderId="19" xfId="0" applyFont="1" applyBorder="1" applyAlignment="1">
      <alignment horizontal="center" vertical="center" wrapText="1"/>
    </xf>
    <xf numFmtId="38" fontId="12" fillId="0" borderId="19" xfId="0" applyNumberFormat="1" applyFont="1" applyBorder="1" applyAlignment="1">
      <alignment horizontal="right" vertical="center"/>
    </xf>
    <xf numFmtId="0" fontId="12" fillId="0" borderId="19" xfId="0" applyFont="1" applyBorder="1" applyAlignment="1">
      <alignment horizontal="right" vertical="center"/>
    </xf>
    <xf numFmtId="0" fontId="12" fillId="0" borderId="22" xfId="0" applyFont="1" applyBorder="1" applyAlignment="1">
      <alignment horizontal="right" vertical="center"/>
    </xf>
    <xf numFmtId="0" fontId="12" fillId="0" borderId="0" xfId="0" applyFont="1" applyAlignment="1">
      <alignment horizontal="center" vertical="center"/>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1" xfId="0" applyFont="1" applyBorder="1" applyAlignment="1">
      <alignment horizontal="left" vertical="top" wrapText="1"/>
    </xf>
    <xf numFmtId="0" fontId="11" fillId="0" borderId="18" xfId="0" applyFont="1" applyBorder="1" applyAlignment="1">
      <alignment horizontal="left" vertical="top"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42"/>
  <sheetViews>
    <sheetView tabSelected="1" workbookViewId="0">
      <selection activeCell="G9" sqref="G9:H9"/>
    </sheetView>
  </sheetViews>
  <sheetFormatPr defaultColWidth="2.625" defaultRowHeight="13.5" x14ac:dyDescent="0.15"/>
  <cols>
    <col min="10" max="42" width="3" customWidth="1"/>
  </cols>
  <sheetData>
    <row r="1" spans="1:46" x14ac:dyDescent="0.15">
      <c r="A1" s="32"/>
    </row>
    <row r="3" spans="1:46" ht="14.25" x14ac:dyDescent="0.15">
      <c r="A3" s="8" t="s">
        <v>39</v>
      </c>
    </row>
    <row r="4" spans="1:46" ht="14.25" x14ac:dyDescent="0.15">
      <c r="A4" s="9"/>
    </row>
    <row r="6" spans="1:46" x14ac:dyDescent="0.15">
      <c r="A6" s="12" t="s">
        <v>30</v>
      </c>
    </row>
    <row r="7" spans="1:46" x14ac:dyDescent="0.15">
      <c r="B7" s="59" t="s">
        <v>7</v>
      </c>
      <c r="C7" s="55"/>
      <c r="D7" s="55"/>
      <c r="E7" s="55"/>
      <c r="F7" s="55"/>
      <c r="G7" s="55"/>
      <c r="H7" s="55"/>
      <c r="I7" s="55"/>
      <c r="J7" s="63" t="s">
        <v>25</v>
      </c>
      <c r="K7" s="63"/>
      <c r="L7" s="63"/>
      <c r="M7" s="63"/>
      <c r="N7" s="63"/>
      <c r="O7" s="63"/>
      <c r="P7" s="63"/>
      <c r="Q7" s="63"/>
      <c r="R7" s="63"/>
      <c r="S7" s="63"/>
      <c r="T7" s="63"/>
      <c r="U7" s="63"/>
      <c r="V7" s="63"/>
      <c r="W7" s="63"/>
      <c r="X7" s="63"/>
      <c r="Y7" s="63"/>
      <c r="Z7" s="63"/>
      <c r="AA7" s="63"/>
      <c r="AB7" s="63"/>
      <c r="AC7" s="63"/>
      <c r="AD7" s="63"/>
      <c r="AE7" s="63" t="s">
        <v>38</v>
      </c>
      <c r="AF7" s="63"/>
      <c r="AG7" s="63"/>
      <c r="AH7" s="63"/>
      <c r="AI7" s="63"/>
      <c r="AJ7" s="63"/>
      <c r="AK7" s="63"/>
      <c r="AL7" s="63"/>
      <c r="AM7" s="63"/>
      <c r="AN7" s="63"/>
      <c r="AO7" s="63"/>
      <c r="AP7" s="63"/>
      <c r="AQ7" s="55" t="s">
        <v>6</v>
      </c>
      <c r="AR7" s="55"/>
      <c r="AS7" s="55"/>
      <c r="AT7" s="56"/>
    </row>
    <row r="8" spans="1:46" ht="27" customHeight="1" x14ac:dyDescent="0.15">
      <c r="B8" s="60"/>
      <c r="C8" s="57"/>
      <c r="D8" s="57"/>
      <c r="E8" s="57"/>
      <c r="F8" s="57"/>
      <c r="G8" s="57"/>
      <c r="H8" s="57"/>
      <c r="I8" s="57"/>
      <c r="J8" s="61" t="s">
        <v>23</v>
      </c>
      <c r="K8" s="62"/>
      <c r="L8" s="62"/>
      <c r="M8" s="72" t="s">
        <v>29</v>
      </c>
      <c r="N8" s="73"/>
      <c r="O8" s="73"/>
      <c r="P8" s="61" t="s">
        <v>18</v>
      </c>
      <c r="Q8" s="62"/>
      <c r="R8" s="62"/>
      <c r="S8" s="61" t="s">
        <v>19</v>
      </c>
      <c r="T8" s="62"/>
      <c r="U8" s="62"/>
      <c r="V8" s="61" t="s">
        <v>20</v>
      </c>
      <c r="W8" s="62"/>
      <c r="X8" s="62"/>
      <c r="Y8" s="61" t="s">
        <v>21</v>
      </c>
      <c r="Z8" s="62"/>
      <c r="AA8" s="62"/>
      <c r="AB8" s="61" t="s">
        <v>22</v>
      </c>
      <c r="AC8" s="62"/>
      <c r="AD8" s="62"/>
      <c r="AE8" s="61" t="s">
        <v>26</v>
      </c>
      <c r="AF8" s="62"/>
      <c r="AG8" s="62"/>
      <c r="AH8" s="61" t="s">
        <v>27</v>
      </c>
      <c r="AI8" s="62"/>
      <c r="AJ8" s="62"/>
      <c r="AK8" s="61" t="s">
        <v>24</v>
      </c>
      <c r="AL8" s="62"/>
      <c r="AM8" s="62"/>
      <c r="AN8" s="61" t="s">
        <v>22</v>
      </c>
      <c r="AO8" s="62"/>
      <c r="AP8" s="62"/>
      <c r="AQ8" s="57"/>
      <c r="AR8" s="57"/>
      <c r="AS8" s="57"/>
      <c r="AT8" s="58"/>
    </row>
    <row r="9" spans="1:46" x14ac:dyDescent="0.15">
      <c r="B9" s="65" t="s">
        <v>65</v>
      </c>
      <c r="C9" s="66"/>
      <c r="D9" s="74">
        <v>4</v>
      </c>
      <c r="E9" s="74"/>
      <c r="F9" s="5" t="s">
        <v>1</v>
      </c>
      <c r="G9" s="67">
        <v>7</v>
      </c>
      <c r="H9" s="67"/>
      <c r="I9" s="6" t="s">
        <v>2</v>
      </c>
      <c r="J9" s="53">
        <v>360000</v>
      </c>
      <c r="K9" s="54"/>
      <c r="L9" s="64"/>
      <c r="M9" s="53">
        <v>0</v>
      </c>
      <c r="N9" s="54"/>
      <c r="O9" s="64"/>
      <c r="P9" s="53">
        <v>0</v>
      </c>
      <c r="Q9" s="54"/>
      <c r="R9" s="64"/>
      <c r="S9" s="53">
        <v>54000</v>
      </c>
      <c r="T9" s="54"/>
      <c r="U9" s="54"/>
      <c r="V9" s="53">
        <v>2500</v>
      </c>
      <c r="W9" s="54"/>
      <c r="X9" s="54"/>
      <c r="Y9" s="53">
        <v>9551</v>
      </c>
      <c r="Z9" s="54"/>
      <c r="AA9" s="54"/>
      <c r="AB9" s="53">
        <v>0</v>
      </c>
      <c r="AC9" s="54"/>
      <c r="AD9" s="54"/>
      <c r="AE9" s="53">
        <v>0</v>
      </c>
      <c r="AF9" s="54"/>
      <c r="AG9" s="54"/>
      <c r="AH9" s="53">
        <v>0</v>
      </c>
      <c r="AI9" s="54"/>
      <c r="AJ9" s="54"/>
      <c r="AK9" s="53">
        <v>0</v>
      </c>
      <c r="AL9" s="54"/>
      <c r="AM9" s="54"/>
      <c r="AN9" s="53">
        <v>0</v>
      </c>
      <c r="AO9" s="54"/>
      <c r="AP9" s="54"/>
      <c r="AQ9" s="42">
        <f>SUM(J9:AP9)</f>
        <v>426051</v>
      </c>
      <c r="AR9" s="69"/>
      <c r="AS9" s="69"/>
      <c r="AT9" s="70"/>
    </row>
    <row r="10" spans="1:46" x14ac:dyDescent="0.15">
      <c r="B10" s="65" t="s">
        <v>65</v>
      </c>
      <c r="C10" s="66"/>
      <c r="D10" s="67">
        <f>D9</f>
        <v>4</v>
      </c>
      <c r="E10" s="67"/>
      <c r="F10" s="5" t="s">
        <v>1</v>
      </c>
      <c r="G10" s="67">
        <v>8</v>
      </c>
      <c r="H10" s="67"/>
      <c r="I10" s="6" t="s">
        <v>2</v>
      </c>
      <c r="J10" s="53">
        <v>360000</v>
      </c>
      <c r="K10" s="54"/>
      <c r="L10" s="64"/>
      <c r="M10" s="53">
        <v>0</v>
      </c>
      <c r="N10" s="54"/>
      <c r="O10" s="64"/>
      <c r="P10" s="53">
        <v>0</v>
      </c>
      <c r="Q10" s="54"/>
      <c r="R10" s="64"/>
      <c r="S10" s="53">
        <v>54000</v>
      </c>
      <c r="T10" s="54"/>
      <c r="U10" s="54"/>
      <c r="V10" s="53">
        <v>2500</v>
      </c>
      <c r="W10" s="54"/>
      <c r="X10" s="54"/>
      <c r="Y10" s="53">
        <v>9551</v>
      </c>
      <c r="Z10" s="54"/>
      <c r="AA10" s="54"/>
      <c r="AB10" s="53">
        <v>0</v>
      </c>
      <c r="AC10" s="54"/>
      <c r="AD10" s="54"/>
      <c r="AE10" s="53">
        <v>0</v>
      </c>
      <c r="AF10" s="54"/>
      <c r="AG10" s="54"/>
      <c r="AH10" s="53">
        <v>0</v>
      </c>
      <c r="AI10" s="54"/>
      <c r="AJ10" s="54"/>
      <c r="AK10" s="53">
        <v>0</v>
      </c>
      <c r="AL10" s="54"/>
      <c r="AM10" s="54"/>
      <c r="AN10" s="53">
        <v>0</v>
      </c>
      <c r="AO10" s="54"/>
      <c r="AP10" s="54"/>
      <c r="AQ10" s="42">
        <f t="shared" ref="AQ10:AQ20" si="0">SUM(J10:AP10)</f>
        <v>426051</v>
      </c>
      <c r="AR10" s="69"/>
      <c r="AS10" s="69"/>
      <c r="AT10" s="70"/>
    </row>
    <row r="11" spans="1:46" x14ac:dyDescent="0.15">
      <c r="B11" s="65" t="s">
        <v>65</v>
      </c>
      <c r="C11" s="66"/>
      <c r="D11" s="67">
        <f t="shared" ref="D11:D20" si="1">D10</f>
        <v>4</v>
      </c>
      <c r="E11" s="67"/>
      <c r="F11" s="5" t="s">
        <v>1</v>
      </c>
      <c r="G11" s="67">
        <v>9</v>
      </c>
      <c r="H11" s="67"/>
      <c r="I11" s="6" t="s">
        <v>2</v>
      </c>
      <c r="J11" s="53">
        <v>360000</v>
      </c>
      <c r="K11" s="54"/>
      <c r="L11" s="64"/>
      <c r="M11" s="53">
        <v>0</v>
      </c>
      <c r="N11" s="54"/>
      <c r="O11" s="64"/>
      <c r="P11" s="53">
        <v>0</v>
      </c>
      <c r="Q11" s="54"/>
      <c r="R11" s="64"/>
      <c r="S11" s="53">
        <v>54000</v>
      </c>
      <c r="T11" s="54"/>
      <c r="U11" s="54"/>
      <c r="V11" s="53">
        <v>2500</v>
      </c>
      <c r="W11" s="54"/>
      <c r="X11" s="54"/>
      <c r="Y11" s="53">
        <v>9555</v>
      </c>
      <c r="Z11" s="54"/>
      <c r="AA11" s="54"/>
      <c r="AB11" s="53">
        <v>0</v>
      </c>
      <c r="AC11" s="54"/>
      <c r="AD11" s="54"/>
      <c r="AE11" s="53">
        <v>0</v>
      </c>
      <c r="AF11" s="54"/>
      <c r="AG11" s="54"/>
      <c r="AH11" s="53">
        <v>0</v>
      </c>
      <c r="AI11" s="54"/>
      <c r="AJ11" s="54"/>
      <c r="AK11" s="53">
        <v>0</v>
      </c>
      <c r="AL11" s="54"/>
      <c r="AM11" s="54"/>
      <c r="AN11" s="53">
        <v>0</v>
      </c>
      <c r="AO11" s="54"/>
      <c r="AP11" s="54"/>
      <c r="AQ11" s="42">
        <f t="shared" si="0"/>
        <v>426055</v>
      </c>
      <c r="AR11" s="69"/>
      <c r="AS11" s="69"/>
      <c r="AT11" s="70"/>
    </row>
    <row r="12" spans="1:46" x14ac:dyDescent="0.15">
      <c r="B12" s="65" t="s">
        <v>65</v>
      </c>
      <c r="C12" s="66"/>
      <c r="D12" s="67">
        <f t="shared" si="1"/>
        <v>4</v>
      </c>
      <c r="E12" s="67"/>
      <c r="F12" s="5" t="s">
        <v>1</v>
      </c>
      <c r="G12" s="67">
        <v>10</v>
      </c>
      <c r="H12" s="67"/>
      <c r="I12" s="6" t="s">
        <v>2</v>
      </c>
      <c r="J12" s="53">
        <v>365000</v>
      </c>
      <c r="K12" s="54"/>
      <c r="L12" s="64"/>
      <c r="M12" s="53">
        <v>0</v>
      </c>
      <c r="N12" s="54"/>
      <c r="O12" s="64"/>
      <c r="P12" s="53">
        <v>0</v>
      </c>
      <c r="Q12" s="54"/>
      <c r="R12" s="64"/>
      <c r="S12" s="53">
        <v>54750</v>
      </c>
      <c r="T12" s="54"/>
      <c r="U12" s="54"/>
      <c r="V12" s="53">
        <v>2500</v>
      </c>
      <c r="W12" s="54"/>
      <c r="X12" s="54"/>
      <c r="Y12" s="53">
        <v>9551</v>
      </c>
      <c r="Z12" s="54"/>
      <c r="AA12" s="54"/>
      <c r="AB12" s="53">
        <v>0</v>
      </c>
      <c r="AC12" s="54"/>
      <c r="AD12" s="54"/>
      <c r="AE12" s="53">
        <v>0</v>
      </c>
      <c r="AF12" s="54"/>
      <c r="AG12" s="54"/>
      <c r="AH12" s="53">
        <v>0</v>
      </c>
      <c r="AI12" s="54"/>
      <c r="AJ12" s="54"/>
      <c r="AK12" s="53">
        <v>0</v>
      </c>
      <c r="AL12" s="54"/>
      <c r="AM12" s="54"/>
      <c r="AN12" s="53">
        <v>0</v>
      </c>
      <c r="AO12" s="54"/>
      <c r="AP12" s="54"/>
      <c r="AQ12" s="42">
        <f t="shared" si="0"/>
        <v>431801</v>
      </c>
      <c r="AR12" s="69"/>
      <c r="AS12" s="69"/>
      <c r="AT12" s="70"/>
    </row>
    <row r="13" spans="1:46" x14ac:dyDescent="0.15">
      <c r="B13" s="65" t="s">
        <v>65</v>
      </c>
      <c r="C13" s="66"/>
      <c r="D13" s="67">
        <f t="shared" si="1"/>
        <v>4</v>
      </c>
      <c r="E13" s="67"/>
      <c r="F13" s="5" t="s">
        <v>1</v>
      </c>
      <c r="G13" s="67">
        <v>11</v>
      </c>
      <c r="H13" s="67"/>
      <c r="I13" s="6" t="s">
        <v>2</v>
      </c>
      <c r="J13" s="53">
        <v>365000</v>
      </c>
      <c r="K13" s="54"/>
      <c r="L13" s="64"/>
      <c r="M13" s="53">
        <v>0</v>
      </c>
      <c r="N13" s="54"/>
      <c r="O13" s="64"/>
      <c r="P13" s="53">
        <v>0</v>
      </c>
      <c r="Q13" s="54"/>
      <c r="R13" s="64"/>
      <c r="S13" s="53">
        <v>54750</v>
      </c>
      <c r="T13" s="54"/>
      <c r="U13" s="54"/>
      <c r="V13" s="53">
        <v>2500</v>
      </c>
      <c r="W13" s="54"/>
      <c r="X13" s="54"/>
      <c r="Y13" s="53">
        <v>9551</v>
      </c>
      <c r="Z13" s="54"/>
      <c r="AA13" s="54"/>
      <c r="AB13" s="53">
        <v>0</v>
      </c>
      <c r="AC13" s="54"/>
      <c r="AD13" s="54"/>
      <c r="AE13" s="53">
        <v>0</v>
      </c>
      <c r="AF13" s="54"/>
      <c r="AG13" s="54"/>
      <c r="AH13" s="53">
        <v>0</v>
      </c>
      <c r="AI13" s="54"/>
      <c r="AJ13" s="54"/>
      <c r="AK13" s="53">
        <v>0</v>
      </c>
      <c r="AL13" s="54"/>
      <c r="AM13" s="54"/>
      <c r="AN13" s="53">
        <v>0</v>
      </c>
      <c r="AO13" s="54"/>
      <c r="AP13" s="54"/>
      <c r="AQ13" s="42">
        <f t="shared" si="0"/>
        <v>431801</v>
      </c>
      <c r="AR13" s="69"/>
      <c r="AS13" s="69"/>
      <c r="AT13" s="70"/>
    </row>
    <row r="14" spans="1:46" x14ac:dyDescent="0.15">
      <c r="B14" s="65" t="s">
        <v>65</v>
      </c>
      <c r="C14" s="66"/>
      <c r="D14" s="67">
        <f t="shared" si="1"/>
        <v>4</v>
      </c>
      <c r="E14" s="67"/>
      <c r="F14" s="5" t="s">
        <v>1</v>
      </c>
      <c r="G14" s="67">
        <v>12</v>
      </c>
      <c r="H14" s="67"/>
      <c r="I14" s="6" t="s">
        <v>2</v>
      </c>
      <c r="J14" s="53">
        <v>365000</v>
      </c>
      <c r="K14" s="54"/>
      <c r="L14" s="64"/>
      <c r="M14" s="53">
        <v>0</v>
      </c>
      <c r="N14" s="54"/>
      <c r="O14" s="64"/>
      <c r="P14" s="53">
        <v>0</v>
      </c>
      <c r="Q14" s="54"/>
      <c r="R14" s="64"/>
      <c r="S14" s="53">
        <v>54750</v>
      </c>
      <c r="T14" s="54"/>
      <c r="U14" s="54"/>
      <c r="V14" s="53">
        <v>2500</v>
      </c>
      <c r="W14" s="54"/>
      <c r="X14" s="54"/>
      <c r="Y14" s="53">
        <v>9551</v>
      </c>
      <c r="Z14" s="54"/>
      <c r="AA14" s="54"/>
      <c r="AB14" s="53">
        <v>0</v>
      </c>
      <c r="AC14" s="54"/>
      <c r="AD14" s="54"/>
      <c r="AE14" s="53">
        <v>0</v>
      </c>
      <c r="AF14" s="54"/>
      <c r="AG14" s="54"/>
      <c r="AH14" s="53">
        <v>0</v>
      </c>
      <c r="AI14" s="54"/>
      <c r="AJ14" s="54"/>
      <c r="AK14" s="53">
        <v>0</v>
      </c>
      <c r="AL14" s="54"/>
      <c r="AM14" s="54"/>
      <c r="AN14" s="53">
        <v>0</v>
      </c>
      <c r="AO14" s="54"/>
      <c r="AP14" s="54"/>
      <c r="AQ14" s="42">
        <f t="shared" si="0"/>
        <v>431801</v>
      </c>
      <c r="AR14" s="69"/>
      <c r="AS14" s="69"/>
      <c r="AT14" s="70"/>
    </row>
    <row r="15" spans="1:46" x14ac:dyDescent="0.15">
      <c r="B15" s="65" t="s">
        <v>65</v>
      </c>
      <c r="C15" s="66"/>
      <c r="D15" s="67">
        <f>D14+1</f>
        <v>5</v>
      </c>
      <c r="E15" s="67"/>
      <c r="F15" s="5" t="s">
        <v>1</v>
      </c>
      <c r="G15" s="68">
        <v>1</v>
      </c>
      <c r="H15" s="68"/>
      <c r="I15" s="6" t="s">
        <v>2</v>
      </c>
      <c r="J15" s="53">
        <v>365000</v>
      </c>
      <c r="K15" s="54"/>
      <c r="L15" s="64"/>
      <c r="M15" s="53">
        <v>0</v>
      </c>
      <c r="N15" s="54"/>
      <c r="O15" s="64"/>
      <c r="P15" s="53">
        <v>0</v>
      </c>
      <c r="Q15" s="54"/>
      <c r="R15" s="64"/>
      <c r="S15" s="53">
        <v>54750</v>
      </c>
      <c r="T15" s="54"/>
      <c r="U15" s="54"/>
      <c r="V15" s="53">
        <v>2500</v>
      </c>
      <c r="W15" s="54"/>
      <c r="X15" s="54"/>
      <c r="Y15" s="53">
        <v>9551</v>
      </c>
      <c r="Z15" s="54"/>
      <c r="AA15" s="54"/>
      <c r="AB15" s="53">
        <v>0</v>
      </c>
      <c r="AC15" s="54"/>
      <c r="AD15" s="54"/>
      <c r="AE15" s="53">
        <v>0</v>
      </c>
      <c r="AF15" s="54"/>
      <c r="AG15" s="54"/>
      <c r="AH15" s="53">
        <v>0</v>
      </c>
      <c r="AI15" s="54"/>
      <c r="AJ15" s="54"/>
      <c r="AK15" s="53">
        <v>0</v>
      </c>
      <c r="AL15" s="54"/>
      <c r="AM15" s="54"/>
      <c r="AN15" s="53">
        <v>0</v>
      </c>
      <c r="AO15" s="54"/>
      <c r="AP15" s="54"/>
      <c r="AQ15" s="42">
        <f t="shared" si="0"/>
        <v>431801</v>
      </c>
      <c r="AR15" s="69"/>
      <c r="AS15" s="69"/>
      <c r="AT15" s="70"/>
    </row>
    <row r="16" spans="1:46" x14ac:dyDescent="0.15">
      <c r="B16" s="65" t="s">
        <v>65</v>
      </c>
      <c r="C16" s="66"/>
      <c r="D16" s="67">
        <f t="shared" si="1"/>
        <v>5</v>
      </c>
      <c r="E16" s="67"/>
      <c r="F16" s="5" t="s">
        <v>1</v>
      </c>
      <c r="G16" s="68">
        <v>2</v>
      </c>
      <c r="H16" s="68"/>
      <c r="I16" s="6" t="s">
        <v>2</v>
      </c>
      <c r="J16" s="53">
        <v>365000</v>
      </c>
      <c r="K16" s="54"/>
      <c r="L16" s="64"/>
      <c r="M16" s="53">
        <v>0</v>
      </c>
      <c r="N16" s="54"/>
      <c r="O16" s="64"/>
      <c r="P16" s="53">
        <v>0</v>
      </c>
      <c r="Q16" s="54"/>
      <c r="R16" s="64"/>
      <c r="S16" s="53">
        <v>54750</v>
      </c>
      <c r="T16" s="54"/>
      <c r="U16" s="54"/>
      <c r="V16" s="53">
        <v>2500</v>
      </c>
      <c r="W16" s="54"/>
      <c r="X16" s="54"/>
      <c r="Y16" s="53">
        <v>9551</v>
      </c>
      <c r="Z16" s="54"/>
      <c r="AA16" s="54"/>
      <c r="AB16" s="53">
        <v>0</v>
      </c>
      <c r="AC16" s="54"/>
      <c r="AD16" s="54"/>
      <c r="AE16" s="53">
        <v>0</v>
      </c>
      <c r="AF16" s="54"/>
      <c r="AG16" s="54"/>
      <c r="AH16" s="53">
        <v>0</v>
      </c>
      <c r="AI16" s="54"/>
      <c r="AJ16" s="54"/>
      <c r="AK16" s="53">
        <v>0</v>
      </c>
      <c r="AL16" s="54"/>
      <c r="AM16" s="54"/>
      <c r="AN16" s="53">
        <v>0</v>
      </c>
      <c r="AO16" s="54"/>
      <c r="AP16" s="54"/>
      <c r="AQ16" s="42">
        <f t="shared" si="0"/>
        <v>431801</v>
      </c>
      <c r="AR16" s="69"/>
      <c r="AS16" s="69"/>
      <c r="AT16" s="70"/>
    </row>
    <row r="17" spans="1:46" x14ac:dyDescent="0.15">
      <c r="B17" s="65" t="s">
        <v>65</v>
      </c>
      <c r="C17" s="66"/>
      <c r="D17" s="67">
        <f t="shared" si="1"/>
        <v>5</v>
      </c>
      <c r="E17" s="67"/>
      <c r="F17" s="5" t="s">
        <v>1</v>
      </c>
      <c r="G17" s="68">
        <v>3</v>
      </c>
      <c r="H17" s="68"/>
      <c r="I17" s="6" t="s">
        <v>2</v>
      </c>
      <c r="J17" s="53">
        <v>365000</v>
      </c>
      <c r="K17" s="54"/>
      <c r="L17" s="64"/>
      <c r="M17" s="53">
        <v>0</v>
      </c>
      <c r="N17" s="54"/>
      <c r="O17" s="64"/>
      <c r="P17" s="53">
        <v>0</v>
      </c>
      <c r="Q17" s="54"/>
      <c r="R17" s="64"/>
      <c r="S17" s="53">
        <v>54750</v>
      </c>
      <c r="T17" s="54"/>
      <c r="U17" s="54"/>
      <c r="V17" s="53">
        <v>2500</v>
      </c>
      <c r="W17" s="54"/>
      <c r="X17" s="54"/>
      <c r="Y17" s="53">
        <v>9555</v>
      </c>
      <c r="Z17" s="54"/>
      <c r="AA17" s="54"/>
      <c r="AB17" s="53">
        <v>0</v>
      </c>
      <c r="AC17" s="54"/>
      <c r="AD17" s="54"/>
      <c r="AE17" s="53">
        <v>0</v>
      </c>
      <c r="AF17" s="54"/>
      <c r="AG17" s="54"/>
      <c r="AH17" s="53">
        <v>0</v>
      </c>
      <c r="AI17" s="54"/>
      <c r="AJ17" s="54"/>
      <c r="AK17" s="53">
        <v>0</v>
      </c>
      <c r="AL17" s="54"/>
      <c r="AM17" s="54"/>
      <c r="AN17" s="53">
        <v>0</v>
      </c>
      <c r="AO17" s="54"/>
      <c r="AP17" s="54"/>
      <c r="AQ17" s="42">
        <f t="shared" si="0"/>
        <v>431805</v>
      </c>
      <c r="AR17" s="69"/>
      <c r="AS17" s="69"/>
      <c r="AT17" s="70"/>
    </row>
    <row r="18" spans="1:46" x14ac:dyDescent="0.15">
      <c r="B18" s="65" t="s">
        <v>65</v>
      </c>
      <c r="C18" s="66"/>
      <c r="D18" s="67">
        <f t="shared" si="1"/>
        <v>5</v>
      </c>
      <c r="E18" s="67"/>
      <c r="F18" s="5" t="s">
        <v>1</v>
      </c>
      <c r="G18" s="68">
        <v>4</v>
      </c>
      <c r="H18" s="68"/>
      <c r="I18" s="6" t="s">
        <v>2</v>
      </c>
      <c r="J18" s="53">
        <v>355000</v>
      </c>
      <c r="K18" s="54"/>
      <c r="L18" s="64"/>
      <c r="M18" s="53">
        <v>0</v>
      </c>
      <c r="N18" s="54"/>
      <c r="O18" s="64"/>
      <c r="P18" s="53">
        <v>0</v>
      </c>
      <c r="Q18" s="54"/>
      <c r="R18" s="64"/>
      <c r="S18" s="53">
        <v>53250</v>
      </c>
      <c r="T18" s="54"/>
      <c r="U18" s="54"/>
      <c r="V18" s="53">
        <v>2500</v>
      </c>
      <c r="W18" s="54"/>
      <c r="X18" s="54"/>
      <c r="Y18" s="53">
        <v>0</v>
      </c>
      <c r="Z18" s="54"/>
      <c r="AA18" s="54"/>
      <c r="AB18" s="53">
        <v>0</v>
      </c>
      <c r="AC18" s="54"/>
      <c r="AD18" s="54"/>
      <c r="AE18" s="53">
        <v>80000</v>
      </c>
      <c r="AF18" s="54"/>
      <c r="AG18" s="54"/>
      <c r="AH18" s="53">
        <v>0</v>
      </c>
      <c r="AI18" s="54"/>
      <c r="AJ18" s="54"/>
      <c r="AK18" s="53">
        <v>0</v>
      </c>
      <c r="AL18" s="54"/>
      <c r="AM18" s="54"/>
      <c r="AN18" s="53">
        <v>0</v>
      </c>
      <c r="AO18" s="54"/>
      <c r="AP18" s="54"/>
      <c r="AQ18" s="42">
        <f t="shared" si="0"/>
        <v>490750</v>
      </c>
      <c r="AR18" s="69"/>
      <c r="AS18" s="69"/>
      <c r="AT18" s="70"/>
    </row>
    <row r="19" spans="1:46" x14ac:dyDescent="0.15">
      <c r="B19" s="65" t="s">
        <v>65</v>
      </c>
      <c r="C19" s="66"/>
      <c r="D19" s="67">
        <f t="shared" si="1"/>
        <v>5</v>
      </c>
      <c r="E19" s="67"/>
      <c r="F19" s="5" t="s">
        <v>1</v>
      </c>
      <c r="G19" s="68">
        <v>5</v>
      </c>
      <c r="H19" s="68"/>
      <c r="I19" s="6" t="s">
        <v>2</v>
      </c>
      <c r="J19" s="53">
        <v>355000</v>
      </c>
      <c r="K19" s="54"/>
      <c r="L19" s="64"/>
      <c r="M19" s="53">
        <v>0</v>
      </c>
      <c r="N19" s="54"/>
      <c r="O19" s="64"/>
      <c r="P19" s="53">
        <v>0</v>
      </c>
      <c r="Q19" s="54"/>
      <c r="R19" s="64"/>
      <c r="S19" s="53">
        <v>53250</v>
      </c>
      <c r="T19" s="54"/>
      <c r="U19" s="54"/>
      <c r="V19" s="53">
        <v>2500</v>
      </c>
      <c r="W19" s="54"/>
      <c r="X19" s="54"/>
      <c r="Y19" s="53">
        <v>0</v>
      </c>
      <c r="Z19" s="54"/>
      <c r="AA19" s="54"/>
      <c r="AB19" s="53">
        <v>0</v>
      </c>
      <c r="AC19" s="54"/>
      <c r="AD19" s="54"/>
      <c r="AE19" s="53">
        <v>85000</v>
      </c>
      <c r="AF19" s="54"/>
      <c r="AG19" s="54"/>
      <c r="AH19" s="53">
        <v>0</v>
      </c>
      <c r="AI19" s="54"/>
      <c r="AJ19" s="54"/>
      <c r="AK19" s="53">
        <v>0</v>
      </c>
      <c r="AL19" s="54"/>
      <c r="AM19" s="54"/>
      <c r="AN19" s="53">
        <v>0</v>
      </c>
      <c r="AO19" s="54"/>
      <c r="AP19" s="54"/>
      <c r="AQ19" s="42">
        <f t="shared" si="0"/>
        <v>495750</v>
      </c>
      <c r="AR19" s="69"/>
      <c r="AS19" s="69"/>
      <c r="AT19" s="70"/>
    </row>
    <row r="20" spans="1:46" x14ac:dyDescent="0.15">
      <c r="B20" s="65" t="s">
        <v>65</v>
      </c>
      <c r="C20" s="66"/>
      <c r="D20" s="67">
        <f t="shared" si="1"/>
        <v>5</v>
      </c>
      <c r="E20" s="67"/>
      <c r="F20" s="5" t="s">
        <v>1</v>
      </c>
      <c r="G20" s="68">
        <v>6</v>
      </c>
      <c r="H20" s="68"/>
      <c r="I20" s="6" t="s">
        <v>2</v>
      </c>
      <c r="J20" s="53">
        <v>350000</v>
      </c>
      <c r="K20" s="54"/>
      <c r="L20" s="64"/>
      <c r="M20" s="53">
        <v>0</v>
      </c>
      <c r="N20" s="54"/>
      <c r="O20" s="64"/>
      <c r="P20" s="53">
        <v>0</v>
      </c>
      <c r="Q20" s="54"/>
      <c r="R20" s="64"/>
      <c r="S20" s="53">
        <v>52500</v>
      </c>
      <c r="T20" s="54"/>
      <c r="U20" s="54"/>
      <c r="V20" s="53">
        <v>2500</v>
      </c>
      <c r="W20" s="54"/>
      <c r="X20" s="54"/>
      <c r="Y20" s="53">
        <v>0</v>
      </c>
      <c r="Z20" s="54"/>
      <c r="AA20" s="54"/>
      <c r="AB20" s="53">
        <v>0</v>
      </c>
      <c r="AC20" s="54"/>
      <c r="AD20" s="54"/>
      <c r="AE20" s="53">
        <v>90000</v>
      </c>
      <c r="AF20" s="54"/>
      <c r="AG20" s="54"/>
      <c r="AH20" s="53">
        <v>0</v>
      </c>
      <c r="AI20" s="54"/>
      <c r="AJ20" s="54"/>
      <c r="AK20" s="53">
        <v>0</v>
      </c>
      <c r="AL20" s="54"/>
      <c r="AM20" s="54"/>
      <c r="AN20" s="53">
        <v>0</v>
      </c>
      <c r="AO20" s="54"/>
      <c r="AP20" s="54"/>
      <c r="AQ20" s="42">
        <f t="shared" si="0"/>
        <v>495000</v>
      </c>
      <c r="AR20" s="69"/>
      <c r="AS20" s="69"/>
      <c r="AT20" s="70"/>
    </row>
    <row r="21" spans="1:46" s="10" customFormat="1" x14ac:dyDescent="0.15">
      <c r="B21" s="10" t="s">
        <v>35</v>
      </c>
      <c r="C21" s="13"/>
      <c r="D21" s="14"/>
      <c r="E21" s="14"/>
      <c r="F21" s="15"/>
      <c r="G21" s="14"/>
      <c r="H21" s="14"/>
      <c r="I21" s="15"/>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7"/>
      <c r="AR21" s="17"/>
      <c r="AS21" s="17"/>
      <c r="AT21" s="17"/>
    </row>
    <row r="22" spans="1:46" s="10" customFormat="1" x14ac:dyDescent="0.15">
      <c r="B22" s="20" t="s">
        <v>64</v>
      </c>
      <c r="C22" s="13"/>
      <c r="D22" s="14"/>
      <c r="E22" s="14"/>
      <c r="F22" s="15"/>
      <c r="G22" s="14"/>
      <c r="H22" s="14"/>
      <c r="I22" s="15"/>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7"/>
      <c r="AR22" s="17"/>
      <c r="AS22" s="17"/>
      <c r="AT22" s="17"/>
    </row>
    <row r="23" spans="1:46" s="10" customFormat="1" x14ac:dyDescent="0.15">
      <c r="C23" s="18" t="s">
        <v>63</v>
      </c>
      <c r="D23" s="14"/>
      <c r="E23" s="14"/>
      <c r="F23" s="15"/>
      <c r="G23" s="14"/>
      <c r="H23" s="14"/>
      <c r="I23" s="15"/>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7"/>
      <c r="AR23" s="17"/>
      <c r="AS23" s="17"/>
      <c r="AT23" s="17"/>
    </row>
    <row r="24" spans="1:46" s="10" customFormat="1" x14ac:dyDescent="0.15">
      <c r="C24" s="13"/>
      <c r="D24" s="19" t="s">
        <v>31</v>
      </c>
      <c r="E24" s="14"/>
      <c r="F24" s="15"/>
      <c r="G24" s="14"/>
      <c r="H24" s="14"/>
      <c r="I24" s="15"/>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7"/>
      <c r="AR24" s="17"/>
      <c r="AS24" s="17"/>
      <c r="AT24" s="17"/>
    </row>
    <row r="25" spans="1:46" s="10" customFormat="1" x14ac:dyDescent="0.15">
      <c r="B25" s="10" t="s">
        <v>28</v>
      </c>
    </row>
    <row r="26" spans="1:46" x14ac:dyDescent="0.15">
      <c r="B26" s="20" t="s">
        <v>36</v>
      </c>
    </row>
    <row r="27" spans="1:46" x14ac:dyDescent="0.15">
      <c r="B27" s="10"/>
    </row>
    <row r="28" spans="1:46" x14ac:dyDescent="0.15">
      <c r="A28" s="12" t="s">
        <v>8</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46" x14ac:dyDescent="0.15">
      <c r="B29" s="52" t="s">
        <v>49</v>
      </c>
      <c r="C29" s="52"/>
      <c r="D29" s="52"/>
      <c r="E29" s="52"/>
      <c r="F29" s="52"/>
      <c r="G29" s="52"/>
      <c r="H29" s="52" t="s">
        <v>50</v>
      </c>
      <c r="I29" s="52"/>
      <c r="J29" s="52"/>
      <c r="K29" s="52"/>
      <c r="L29" s="52"/>
      <c r="M29" s="52"/>
      <c r="N29" s="51" t="s">
        <v>15</v>
      </c>
      <c r="O29" s="51"/>
      <c r="P29" s="51"/>
      <c r="Q29" s="51"/>
      <c r="R29" s="51"/>
      <c r="S29" s="51"/>
      <c r="T29" s="51"/>
      <c r="U29" s="51"/>
      <c r="V29" s="51"/>
      <c r="W29" s="51"/>
      <c r="X29" s="51"/>
      <c r="Y29" s="51"/>
      <c r="Z29" s="51"/>
      <c r="AA29" s="51"/>
      <c r="AB29" s="51"/>
      <c r="AC29" s="51"/>
      <c r="AD29" s="51"/>
      <c r="AE29" s="51"/>
      <c r="AF29" s="51"/>
      <c r="AG29" s="51"/>
      <c r="AH29" s="51"/>
    </row>
    <row r="30" spans="1:46" x14ac:dyDescent="0.15">
      <c r="B30" s="52"/>
      <c r="C30" s="52"/>
      <c r="D30" s="52"/>
      <c r="E30" s="52"/>
      <c r="F30" s="52"/>
      <c r="G30" s="52"/>
      <c r="H30" s="52"/>
      <c r="I30" s="52"/>
      <c r="J30" s="52"/>
      <c r="K30" s="52"/>
      <c r="L30" s="52"/>
      <c r="M30" s="52"/>
      <c r="N30" s="51" t="s">
        <v>13</v>
      </c>
      <c r="O30" s="51"/>
      <c r="P30" s="51"/>
      <c r="Q30" s="51"/>
      <c r="R30" s="51"/>
      <c r="S30" s="51"/>
      <c r="T30" s="51"/>
      <c r="U30" s="51" t="s">
        <v>14</v>
      </c>
      <c r="V30" s="51"/>
      <c r="W30" s="51"/>
      <c r="X30" s="51"/>
      <c r="Y30" s="51"/>
      <c r="Z30" s="51"/>
      <c r="AA30" s="51"/>
      <c r="AB30" s="51" t="s">
        <v>10</v>
      </c>
      <c r="AC30" s="51"/>
      <c r="AD30" s="51"/>
      <c r="AE30" s="51"/>
      <c r="AF30" s="51"/>
      <c r="AG30" s="51"/>
      <c r="AH30" s="51"/>
    </row>
    <row r="31" spans="1:46" x14ac:dyDescent="0.15">
      <c r="B31" s="52"/>
      <c r="C31" s="52"/>
      <c r="D31" s="52"/>
      <c r="E31" s="52"/>
      <c r="F31" s="52"/>
      <c r="G31" s="52"/>
      <c r="H31" s="52"/>
      <c r="I31" s="52"/>
      <c r="J31" s="52"/>
      <c r="K31" s="52"/>
      <c r="L31" s="52"/>
      <c r="M31" s="52"/>
      <c r="N31" s="51" t="s">
        <v>11</v>
      </c>
      <c r="O31" s="51"/>
      <c r="P31" s="51" t="s">
        <v>12</v>
      </c>
      <c r="Q31" s="51"/>
      <c r="R31" s="51"/>
      <c r="S31" s="51"/>
      <c r="T31" s="51"/>
      <c r="U31" s="51" t="s">
        <v>11</v>
      </c>
      <c r="V31" s="51"/>
      <c r="W31" s="51" t="s">
        <v>12</v>
      </c>
      <c r="X31" s="51"/>
      <c r="Y31" s="51"/>
      <c r="Z31" s="51"/>
      <c r="AA31" s="51"/>
      <c r="AB31" s="51" t="s">
        <v>11</v>
      </c>
      <c r="AC31" s="51"/>
      <c r="AD31" s="51" t="s">
        <v>12</v>
      </c>
      <c r="AE31" s="51"/>
      <c r="AF31" s="51"/>
      <c r="AG31" s="51"/>
      <c r="AH31" s="51"/>
    </row>
    <row r="32" spans="1:46" x14ac:dyDescent="0.15">
      <c r="B32" s="41">
        <f>SUM(AQ9:AT20)</f>
        <v>5350467</v>
      </c>
      <c r="C32" s="41"/>
      <c r="D32" s="41"/>
      <c r="E32" s="41"/>
      <c r="F32" s="42"/>
      <c r="G32" s="2" t="s">
        <v>3</v>
      </c>
      <c r="H32" s="41">
        <f>ROUNDDOWN(B32/12,0)</f>
        <v>445872</v>
      </c>
      <c r="I32" s="41"/>
      <c r="J32" s="41"/>
      <c r="K32" s="41"/>
      <c r="L32" s="42"/>
      <c r="M32" s="2" t="s">
        <v>3</v>
      </c>
      <c r="N32" s="51">
        <f>VLOOKUP(H32,等級表!A:G,2,1)</f>
        <v>25</v>
      </c>
      <c r="O32" s="51"/>
      <c r="P32" s="41">
        <f>VLOOKUP(H32,等級表!A:G,3,1)</f>
        <v>440000</v>
      </c>
      <c r="Q32" s="41"/>
      <c r="R32" s="41"/>
      <c r="S32" s="42"/>
      <c r="T32" s="7" t="s">
        <v>3</v>
      </c>
      <c r="U32" s="51">
        <f>VLOOKUP(H32,等級表!A:G,4,1)</f>
        <v>25</v>
      </c>
      <c r="V32" s="51"/>
      <c r="W32" s="41">
        <f>VLOOKUP(H32,等級表!A:G,5,1)</f>
        <v>440000</v>
      </c>
      <c r="X32" s="41"/>
      <c r="Y32" s="41"/>
      <c r="Z32" s="42"/>
      <c r="AA32" s="7" t="s">
        <v>3</v>
      </c>
      <c r="AB32" s="51">
        <f>VLOOKUP(H32,等級表!A:G,6,1)</f>
        <v>28</v>
      </c>
      <c r="AC32" s="51"/>
      <c r="AD32" s="41">
        <f>VLOOKUP(H32,等級表!A:G,7,1)</f>
        <v>440000</v>
      </c>
      <c r="AE32" s="41"/>
      <c r="AF32" s="41"/>
      <c r="AG32" s="42"/>
      <c r="AH32" s="7" t="s">
        <v>3</v>
      </c>
    </row>
    <row r="33" spans="2:50"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2:50" x14ac:dyDescent="0.15">
      <c r="B34" s="52" t="s">
        <v>51</v>
      </c>
      <c r="C34" s="52"/>
      <c r="D34" s="52"/>
      <c r="E34" s="52"/>
      <c r="F34" s="52"/>
      <c r="G34" s="52"/>
      <c r="H34" s="52" t="s">
        <v>52</v>
      </c>
      <c r="I34" s="52"/>
      <c r="J34" s="52"/>
      <c r="K34" s="52"/>
      <c r="L34" s="52"/>
      <c r="M34" s="52"/>
      <c r="N34" s="51" t="s">
        <v>16</v>
      </c>
      <c r="O34" s="51"/>
      <c r="P34" s="51"/>
      <c r="Q34" s="51"/>
      <c r="R34" s="51"/>
      <c r="S34" s="51"/>
      <c r="T34" s="51"/>
      <c r="U34" s="51"/>
      <c r="V34" s="51"/>
      <c r="W34" s="51"/>
      <c r="X34" s="51"/>
      <c r="Y34" s="51"/>
      <c r="Z34" s="51"/>
      <c r="AA34" s="51"/>
      <c r="AB34" s="51"/>
      <c r="AC34" s="51"/>
      <c r="AD34" s="51"/>
      <c r="AE34" s="51"/>
      <c r="AF34" s="51"/>
      <c r="AG34" s="51"/>
      <c r="AH34" s="51"/>
    </row>
    <row r="35" spans="2:50" x14ac:dyDescent="0.15">
      <c r="B35" s="52"/>
      <c r="C35" s="52"/>
      <c r="D35" s="52"/>
      <c r="E35" s="52"/>
      <c r="F35" s="52"/>
      <c r="G35" s="52"/>
      <c r="H35" s="52"/>
      <c r="I35" s="52"/>
      <c r="J35" s="52"/>
      <c r="K35" s="52"/>
      <c r="L35" s="52"/>
      <c r="M35" s="52"/>
      <c r="N35" s="51" t="s">
        <v>13</v>
      </c>
      <c r="O35" s="51"/>
      <c r="P35" s="51"/>
      <c r="Q35" s="51"/>
      <c r="R35" s="51"/>
      <c r="S35" s="51"/>
      <c r="T35" s="51"/>
      <c r="U35" s="51" t="s">
        <v>14</v>
      </c>
      <c r="V35" s="51"/>
      <c r="W35" s="51"/>
      <c r="X35" s="51"/>
      <c r="Y35" s="51"/>
      <c r="Z35" s="51"/>
      <c r="AA35" s="51"/>
      <c r="AB35" s="51" t="s">
        <v>10</v>
      </c>
      <c r="AC35" s="51"/>
      <c r="AD35" s="51"/>
      <c r="AE35" s="51"/>
      <c r="AF35" s="51"/>
      <c r="AG35" s="51"/>
      <c r="AH35" s="51"/>
    </row>
    <row r="36" spans="2:50" x14ac:dyDescent="0.15">
      <c r="B36" s="52"/>
      <c r="C36" s="52"/>
      <c r="D36" s="52"/>
      <c r="E36" s="52"/>
      <c r="F36" s="52"/>
      <c r="G36" s="52"/>
      <c r="H36" s="52"/>
      <c r="I36" s="52"/>
      <c r="J36" s="52"/>
      <c r="K36" s="52"/>
      <c r="L36" s="52"/>
      <c r="M36" s="52"/>
      <c r="N36" s="51" t="s">
        <v>11</v>
      </c>
      <c r="O36" s="51"/>
      <c r="P36" s="51" t="s">
        <v>12</v>
      </c>
      <c r="Q36" s="51"/>
      <c r="R36" s="51"/>
      <c r="S36" s="51"/>
      <c r="T36" s="51"/>
      <c r="U36" s="51" t="s">
        <v>11</v>
      </c>
      <c r="V36" s="51"/>
      <c r="W36" s="51" t="s">
        <v>12</v>
      </c>
      <c r="X36" s="51"/>
      <c r="Y36" s="51"/>
      <c r="Z36" s="51"/>
      <c r="AA36" s="51"/>
      <c r="AB36" s="51" t="s">
        <v>11</v>
      </c>
      <c r="AC36" s="51"/>
      <c r="AD36" s="51" t="s">
        <v>12</v>
      </c>
      <c r="AE36" s="51"/>
      <c r="AF36" s="51"/>
      <c r="AG36" s="51"/>
      <c r="AH36" s="51"/>
      <c r="AI36" t="s">
        <v>32</v>
      </c>
      <c r="AJ36" s="71" t="s">
        <v>33</v>
      </c>
      <c r="AK36" s="71"/>
      <c r="AL36" s="71"/>
      <c r="AM36" s="71"/>
      <c r="AN36" s="71"/>
      <c r="AO36" s="71"/>
      <c r="AP36" s="71"/>
      <c r="AQ36" s="71"/>
      <c r="AR36" s="71"/>
      <c r="AS36" s="71"/>
      <c r="AT36" s="71"/>
      <c r="AU36" s="71"/>
      <c r="AV36" s="71"/>
      <c r="AW36" s="71"/>
      <c r="AX36" s="71"/>
    </row>
    <row r="37" spans="2:50" x14ac:dyDescent="0.15">
      <c r="B37" s="41">
        <f>SUM(AQ18:AT20)</f>
        <v>1481500</v>
      </c>
      <c r="C37" s="41"/>
      <c r="D37" s="41"/>
      <c r="E37" s="41"/>
      <c r="F37" s="42"/>
      <c r="G37" s="2" t="s">
        <v>3</v>
      </c>
      <c r="H37" s="41">
        <f>ROUNDDOWN(B37/3,0)</f>
        <v>493833</v>
      </c>
      <c r="I37" s="41"/>
      <c r="J37" s="41"/>
      <c r="K37" s="41"/>
      <c r="L37" s="42"/>
      <c r="M37" s="2" t="s">
        <v>3</v>
      </c>
      <c r="N37" s="51">
        <f>VLOOKUP(H37,等級表!A:G,2,1)</f>
        <v>27</v>
      </c>
      <c r="O37" s="51"/>
      <c r="P37" s="41">
        <f>VLOOKUP(H37,等級表!A:G,3,1)</f>
        <v>500000</v>
      </c>
      <c r="Q37" s="41"/>
      <c r="R37" s="41"/>
      <c r="S37" s="42"/>
      <c r="T37" s="7" t="s">
        <v>3</v>
      </c>
      <c r="U37" s="51">
        <f>VLOOKUP(H37,等級表!A:G,4,1)</f>
        <v>27</v>
      </c>
      <c r="V37" s="51"/>
      <c r="W37" s="41">
        <f>VLOOKUP(H37,等級表!A:G,5,1)</f>
        <v>500000</v>
      </c>
      <c r="X37" s="41"/>
      <c r="Y37" s="41"/>
      <c r="Z37" s="42"/>
      <c r="AA37" s="7" t="s">
        <v>3</v>
      </c>
      <c r="AB37" s="51">
        <f>VLOOKUP(H37,等級表!A:G,6,1)</f>
        <v>30</v>
      </c>
      <c r="AC37" s="51"/>
      <c r="AD37" s="41">
        <f>VLOOKUP(H37,等級表!A:G,7,1)</f>
        <v>500000</v>
      </c>
      <c r="AE37" s="41"/>
      <c r="AF37" s="41"/>
      <c r="AG37" s="42"/>
      <c r="AH37" s="7" t="s">
        <v>3</v>
      </c>
      <c r="AI37" t="s">
        <v>32</v>
      </c>
      <c r="AJ37" s="71"/>
      <c r="AK37" s="71"/>
      <c r="AL37" s="71"/>
      <c r="AM37" s="71"/>
      <c r="AN37" s="71"/>
      <c r="AO37" s="71"/>
      <c r="AP37" s="71"/>
      <c r="AQ37" s="71"/>
      <c r="AR37" s="71"/>
      <c r="AS37" s="71"/>
      <c r="AT37" s="71"/>
      <c r="AU37" s="71"/>
      <c r="AV37" s="71"/>
      <c r="AW37" s="71"/>
      <c r="AX37" s="71"/>
    </row>
    <row r="38" spans="2:50" x14ac:dyDescent="0.15">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row>
    <row r="39" spans="2:50" x14ac:dyDescent="0.15">
      <c r="B39" s="44" t="s">
        <v>17</v>
      </c>
      <c r="C39" s="45"/>
      <c r="D39" s="45"/>
      <c r="E39" s="45"/>
      <c r="F39" s="46"/>
      <c r="G39" s="48" t="str">
        <f>IF(OR(AB37-AB32&gt;1,AB37-AB32&lt;-1),"○","×")</f>
        <v>○</v>
      </c>
      <c r="H39" s="49"/>
      <c r="I39" s="49"/>
      <c r="J39" s="49"/>
      <c r="K39" s="50"/>
      <c r="L39" s="1" t="s">
        <v>34</v>
      </c>
      <c r="M39" s="1"/>
      <c r="N39" s="1"/>
      <c r="O39" s="1"/>
      <c r="P39" s="1"/>
      <c r="Q39" s="1"/>
      <c r="R39" s="1"/>
      <c r="S39" s="1"/>
      <c r="T39" s="1"/>
      <c r="U39" s="1"/>
      <c r="V39" s="1"/>
      <c r="W39" s="1"/>
      <c r="X39" s="1"/>
      <c r="Y39" s="1"/>
      <c r="Z39" s="1"/>
      <c r="AA39" s="1"/>
      <c r="AB39" s="1"/>
      <c r="AC39" s="1"/>
      <c r="AD39" s="1"/>
      <c r="AE39" s="1"/>
      <c r="AF39" s="1"/>
      <c r="AG39" s="1"/>
      <c r="AH39" s="1"/>
    </row>
    <row r="40" spans="2:50" x14ac:dyDescent="0.15">
      <c r="B40" s="47"/>
      <c r="C40" s="45"/>
      <c r="D40" s="45"/>
      <c r="E40" s="45"/>
      <c r="F40" s="46"/>
      <c r="G40" s="48"/>
      <c r="H40" s="49"/>
      <c r="I40" s="49"/>
      <c r="J40" s="49"/>
      <c r="K40" s="50"/>
      <c r="L40" s="1" t="s">
        <v>53</v>
      </c>
      <c r="M40" s="1"/>
      <c r="N40" s="1"/>
      <c r="O40" s="1"/>
      <c r="P40" s="1"/>
      <c r="Q40" s="1"/>
      <c r="R40" s="1"/>
      <c r="S40" s="1"/>
      <c r="T40" s="1"/>
      <c r="U40" s="1"/>
      <c r="V40" s="1"/>
      <c r="W40" s="1"/>
      <c r="X40" s="1"/>
      <c r="Y40" s="1"/>
      <c r="Z40" s="1"/>
      <c r="AA40" s="1"/>
      <c r="AB40" s="1"/>
      <c r="AC40" s="1"/>
      <c r="AD40" s="1"/>
      <c r="AE40" s="1"/>
      <c r="AF40" s="1"/>
      <c r="AG40" s="1"/>
      <c r="AH40" s="1"/>
    </row>
    <row r="41" spans="2:50" x14ac:dyDescent="0.15">
      <c r="M41" s="1"/>
      <c r="N41" s="1"/>
      <c r="O41" s="1"/>
      <c r="P41" s="1"/>
      <c r="Q41" s="1"/>
      <c r="R41" s="1"/>
      <c r="S41" s="1"/>
      <c r="T41" s="1"/>
      <c r="U41" s="1"/>
      <c r="V41" s="1"/>
      <c r="W41" s="1"/>
      <c r="X41" s="1"/>
      <c r="Y41" s="1"/>
      <c r="Z41" s="1"/>
      <c r="AA41" s="1"/>
      <c r="AB41" s="1"/>
      <c r="AC41" s="1"/>
      <c r="AD41" s="1"/>
      <c r="AE41" s="1"/>
      <c r="AF41" s="1"/>
      <c r="AG41" s="1"/>
      <c r="AH41" s="1"/>
    </row>
    <row r="42" spans="2:50" x14ac:dyDescent="0.15">
      <c r="M42" s="1"/>
      <c r="N42" s="1"/>
      <c r="O42" s="1"/>
      <c r="P42" s="1"/>
      <c r="Q42" s="1"/>
      <c r="R42" s="1"/>
      <c r="S42" s="1"/>
      <c r="T42" s="1"/>
      <c r="U42" s="1"/>
      <c r="V42" s="1"/>
      <c r="W42" s="1"/>
      <c r="X42" s="1"/>
      <c r="Y42" s="1"/>
      <c r="Z42" s="1"/>
      <c r="AA42" s="1"/>
      <c r="AB42" s="1"/>
      <c r="AC42" s="1"/>
      <c r="AD42" s="1"/>
      <c r="AE42" s="1"/>
      <c r="AF42" s="1"/>
      <c r="AG42" s="1"/>
      <c r="AH42" s="1"/>
    </row>
  </sheetData>
  <mergeCells count="240">
    <mergeCell ref="M9:O9"/>
    <mergeCell ref="AQ9:AT9"/>
    <mergeCell ref="P9:R9"/>
    <mergeCell ref="B11:C11"/>
    <mergeCell ref="D11:E11"/>
    <mergeCell ref="G11:H11"/>
    <mergeCell ref="J11:L11"/>
    <mergeCell ref="M11:O11"/>
    <mergeCell ref="AQ11:AT11"/>
    <mergeCell ref="B10:C10"/>
    <mergeCell ref="D10:E10"/>
    <mergeCell ref="G10:H10"/>
    <mergeCell ref="J10:L10"/>
    <mergeCell ref="M10:O10"/>
    <mergeCell ref="AQ10:AT10"/>
    <mergeCell ref="P10:R10"/>
    <mergeCell ref="S10:U10"/>
    <mergeCell ref="P11:R11"/>
    <mergeCell ref="S11:U11"/>
    <mergeCell ref="Y11:AA11"/>
    <mergeCell ref="AE10:AG10"/>
    <mergeCell ref="AH10:AJ10"/>
    <mergeCell ref="S9:U9"/>
    <mergeCell ref="Y9:AA9"/>
    <mergeCell ref="AJ36:AX37"/>
    <mergeCell ref="J8:L8"/>
    <mergeCell ref="M8:O8"/>
    <mergeCell ref="B12:C12"/>
    <mergeCell ref="D12:E12"/>
    <mergeCell ref="G12:H12"/>
    <mergeCell ref="J12:L12"/>
    <mergeCell ref="M12:O12"/>
    <mergeCell ref="AQ12:AT12"/>
    <mergeCell ref="P12:R12"/>
    <mergeCell ref="S12:U12"/>
    <mergeCell ref="Y12:AA12"/>
    <mergeCell ref="AB12:AD12"/>
    <mergeCell ref="G14:H14"/>
    <mergeCell ref="J14:L14"/>
    <mergeCell ref="M14:O14"/>
    <mergeCell ref="AQ14:AT14"/>
    <mergeCell ref="P14:R14"/>
    <mergeCell ref="S14:U14"/>
    <mergeCell ref="Y14:AA14"/>
    <mergeCell ref="B9:C9"/>
    <mergeCell ref="D9:E9"/>
    <mergeCell ref="G9:H9"/>
    <mergeCell ref="J9:L9"/>
    <mergeCell ref="B13:C13"/>
    <mergeCell ref="D13:E13"/>
    <mergeCell ref="G13:H13"/>
    <mergeCell ref="J13:L13"/>
    <mergeCell ref="M13:O13"/>
    <mergeCell ref="AQ13:AT13"/>
    <mergeCell ref="AQ16:AT16"/>
    <mergeCell ref="P16:R16"/>
    <mergeCell ref="S16:U16"/>
    <mergeCell ref="Y16:AA16"/>
    <mergeCell ref="AB16:AD16"/>
    <mergeCell ref="B15:C15"/>
    <mergeCell ref="D15:E15"/>
    <mergeCell ref="G15:H15"/>
    <mergeCell ref="J15:L15"/>
    <mergeCell ref="M15:O15"/>
    <mergeCell ref="AQ15:AT15"/>
    <mergeCell ref="AK15:AM15"/>
    <mergeCell ref="V15:X15"/>
    <mergeCell ref="AE16:AG16"/>
    <mergeCell ref="AH16:AJ16"/>
    <mergeCell ref="AN16:AP16"/>
    <mergeCell ref="V16:X16"/>
    <mergeCell ref="P15:R15"/>
    <mergeCell ref="AQ18:AT18"/>
    <mergeCell ref="P18:R18"/>
    <mergeCell ref="S18:U18"/>
    <mergeCell ref="Y18:AA18"/>
    <mergeCell ref="AB18:AD18"/>
    <mergeCell ref="B17:C17"/>
    <mergeCell ref="D17:E17"/>
    <mergeCell ref="G17:H17"/>
    <mergeCell ref="J17:L17"/>
    <mergeCell ref="M17:O17"/>
    <mergeCell ref="AQ17:AT17"/>
    <mergeCell ref="AN18:AP18"/>
    <mergeCell ref="P17:R17"/>
    <mergeCell ref="S17:U17"/>
    <mergeCell ref="Y17:AA17"/>
    <mergeCell ref="AB17:AD17"/>
    <mergeCell ref="AE17:AG17"/>
    <mergeCell ref="AH17:AJ17"/>
    <mergeCell ref="AN17:AP17"/>
    <mergeCell ref="V17:X17"/>
    <mergeCell ref="V18:X18"/>
    <mergeCell ref="AQ20:AT20"/>
    <mergeCell ref="P20:R20"/>
    <mergeCell ref="S20:U20"/>
    <mergeCell ref="Y20:AA20"/>
    <mergeCell ref="AB20:AD20"/>
    <mergeCell ref="B19:C19"/>
    <mergeCell ref="D19:E19"/>
    <mergeCell ref="G19:H19"/>
    <mergeCell ref="J19:L19"/>
    <mergeCell ref="M19:O19"/>
    <mergeCell ref="AQ19:AT19"/>
    <mergeCell ref="P19:R19"/>
    <mergeCell ref="S19:U19"/>
    <mergeCell ref="Y19:AA19"/>
    <mergeCell ref="AB19:AD19"/>
    <mergeCell ref="AE19:AG19"/>
    <mergeCell ref="AH19:AJ19"/>
    <mergeCell ref="AN19:AP19"/>
    <mergeCell ref="V19:X19"/>
    <mergeCell ref="V20:X20"/>
    <mergeCell ref="AK19:AM19"/>
    <mergeCell ref="AK20:AM20"/>
    <mergeCell ref="AE20:AG20"/>
    <mergeCell ref="AH20:AJ20"/>
    <mergeCell ref="P8:R8"/>
    <mergeCell ref="S8:U8"/>
    <mergeCell ref="Y8:AA8"/>
    <mergeCell ref="AB8:AD8"/>
    <mergeCell ref="AE8:AG8"/>
    <mergeCell ref="AH8:AJ8"/>
    <mergeCell ref="AN8:AP8"/>
    <mergeCell ref="B20:C20"/>
    <mergeCell ref="D20:E20"/>
    <mergeCell ref="G20:H20"/>
    <mergeCell ref="J20:L20"/>
    <mergeCell ref="M20:O20"/>
    <mergeCell ref="B18:C18"/>
    <mergeCell ref="D18:E18"/>
    <mergeCell ref="G18:H18"/>
    <mergeCell ref="J18:L18"/>
    <mergeCell ref="M18:O18"/>
    <mergeCell ref="B16:C16"/>
    <mergeCell ref="D16:E16"/>
    <mergeCell ref="G16:H16"/>
    <mergeCell ref="J16:L16"/>
    <mergeCell ref="M16:O16"/>
    <mergeCell ref="B14:C14"/>
    <mergeCell ref="D14:E14"/>
    <mergeCell ref="S15:U15"/>
    <mergeCell ref="Y15:AA15"/>
    <mergeCell ref="AB15:AD15"/>
    <mergeCell ref="AE15:AG15"/>
    <mergeCell ref="AH15:AJ15"/>
    <mergeCell ref="AN15:AP15"/>
    <mergeCell ref="AE12:AG12"/>
    <mergeCell ref="AH12:AJ12"/>
    <mergeCell ref="AN12:AP12"/>
    <mergeCell ref="P13:R13"/>
    <mergeCell ref="S13:U13"/>
    <mergeCell ref="Y13:AA13"/>
    <mergeCell ref="AB13:AD13"/>
    <mergeCell ref="AE13:AG13"/>
    <mergeCell ref="AH13:AJ13"/>
    <mergeCell ref="AN13:AP13"/>
    <mergeCell ref="AH14:AJ14"/>
    <mergeCell ref="AB14:AD14"/>
    <mergeCell ref="AB9:AD9"/>
    <mergeCell ref="AE9:AG9"/>
    <mergeCell ref="AH9:AJ9"/>
    <mergeCell ref="AN9:AP9"/>
    <mergeCell ref="AN14:AP14"/>
    <mergeCell ref="Y10:AA10"/>
    <mergeCell ref="AB10:AD10"/>
    <mergeCell ref="AN10:AP10"/>
    <mergeCell ref="AB11:AD11"/>
    <mergeCell ref="AE11:AG11"/>
    <mergeCell ref="AH11:AJ11"/>
    <mergeCell ref="AN11:AP11"/>
    <mergeCell ref="AQ7:AT8"/>
    <mergeCell ref="B7:I8"/>
    <mergeCell ref="V8:X8"/>
    <mergeCell ref="V9:X9"/>
    <mergeCell ref="V10:X10"/>
    <mergeCell ref="V11:X11"/>
    <mergeCell ref="AK16:AM16"/>
    <mergeCell ref="AK17:AM17"/>
    <mergeCell ref="AK18:AM18"/>
    <mergeCell ref="J7:AD7"/>
    <mergeCell ref="AE7:AP7"/>
    <mergeCell ref="V12:X12"/>
    <mergeCell ref="V13:X13"/>
    <mergeCell ref="V14:X14"/>
    <mergeCell ref="AK8:AM8"/>
    <mergeCell ref="AK9:AM9"/>
    <mergeCell ref="AK10:AM10"/>
    <mergeCell ref="AK11:AM11"/>
    <mergeCell ref="AK12:AM12"/>
    <mergeCell ref="AK13:AM13"/>
    <mergeCell ref="AK14:AM14"/>
    <mergeCell ref="AE18:AG18"/>
    <mergeCell ref="AH18:AJ18"/>
    <mergeCell ref="AE14:AG14"/>
    <mergeCell ref="AN20:AP20"/>
    <mergeCell ref="AB31:AC31"/>
    <mergeCell ref="AD31:AH31"/>
    <mergeCell ref="B32:F32"/>
    <mergeCell ref="H32:L32"/>
    <mergeCell ref="N32:O32"/>
    <mergeCell ref="P32:S32"/>
    <mergeCell ref="U32:V32"/>
    <mergeCell ref="W32:Z32"/>
    <mergeCell ref="AB32:AC32"/>
    <mergeCell ref="AD32:AG32"/>
    <mergeCell ref="B29:G31"/>
    <mergeCell ref="H29:M31"/>
    <mergeCell ref="N29:AH29"/>
    <mergeCell ref="N30:T30"/>
    <mergeCell ref="U30:AA30"/>
    <mergeCell ref="AB30:AH30"/>
    <mergeCell ref="N31:O31"/>
    <mergeCell ref="P31:T31"/>
    <mergeCell ref="U31:V31"/>
    <mergeCell ref="W31:AA31"/>
    <mergeCell ref="B33:AH33"/>
    <mergeCell ref="B34:G36"/>
    <mergeCell ref="H34:M36"/>
    <mergeCell ref="N34:AH34"/>
    <mergeCell ref="N35:T35"/>
    <mergeCell ref="U35:AA35"/>
    <mergeCell ref="AB35:AH35"/>
    <mergeCell ref="N36:O36"/>
    <mergeCell ref="P36:T36"/>
    <mergeCell ref="U36:V36"/>
    <mergeCell ref="AD37:AG37"/>
    <mergeCell ref="B38:AH38"/>
    <mergeCell ref="B39:F40"/>
    <mergeCell ref="G39:K40"/>
    <mergeCell ref="W36:AA36"/>
    <mergeCell ref="AB36:AC36"/>
    <mergeCell ref="AD36:AH36"/>
    <mergeCell ref="B37:F37"/>
    <mergeCell ref="H37:L37"/>
    <mergeCell ref="N37:O37"/>
    <mergeCell ref="P37:S37"/>
    <mergeCell ref="U37:V37"/>
    <mergeCell ref="W37:Z37"/>
    <mergeCell ref="AB37:AC37"/>
  </mergeCells>
  <phoneticPr fontId="1"/>
  <pageMargins left="0.7" right="0.7" top="0.75" bottom="0.75" header="0.3" footer="0.3"/>
  <pageSetup paperSize="9" scale="9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3"/>
  <sheetViews>
    <sheetView showGridLines="0" workbookViewId="0">
      <selection activeCell="AV16" sqref="AV16"/>
    </sheetView>
  </sheetViews>
  <sheetFormatPr defaultColWidth="2.625" defaultRowHeight="12" x14ac:dyDescent="0.15"/>
  <cols>
    <col min="1" max="3" width="2.625" style="22"/>
    <col min="4" max="4" width="2.625" style="22" customWidth="1"/>
    <col min="5" max="7" width="2.625" style="22"/>
    <col min="8" max="8" width="2.625" style="22" customWidth="1"/>
    <col min="9" max="16384" width="2.625" style="22"/>
  </cols>
  <sheetData>
    <row r="1" spans="1:35" x14ac:dyDescent="0.15">
      <c r="A1" s="32"/>
    </row>
    <row r="3" spans="1:35" ht="13.5" x14ac:dyDescent="0.15">
      <c r="A3" s="95" t="s">
        <v>42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row>
    <row r="5" spans="1:35" x14ac:dyDescent="0.15">
      <c r="A5" s="22" t="s">
        <v>0</v>
      </c>
    </row>
    <row r="6" spans="1:35" x14ac:dyDescent="0.15">
      <c r="A6" s="22" t="s">
        <v>57</v>
      </c>
    </row>
    <row r="7" spans="1:35" x14ac:dyDescent="0.15">
      <c r="A7" s="22" t="s">
        <v>56</v>
      </c>
    </row>
    <row r="8" spans="1:35" s="33" customFormat="1" x14ac:dyDescent="0.15">
      <c r="A8" s="21" t="s">
        <v>58</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5" s="33" customFormat="1" x14ac:dyDescent="0.15">
      <c r="A9" s="21" t="s">
        <v>59</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5" x14ac:dyDescent="0.15">
      <c r="A10" s="22" t="s">
        <v>75</v>
      </c>
    </row>
    <row r="11" spans="1:35" x14ac:dyDescent="0.15">
      <c r="A11" s="22" t="s">
        <v>74</v>
      </c>
    </row>
    <row r="13" spans="1:35" ht="15" customHeight="1" x14ac:dyDescent="0.15">
      <c r="B13" s="105" t="s">
        <v>41</v>
      </c>
      <c r="C13" s="105"/>
      <c r="D13" s="105"/>
      <c r="E13" s="105"/>
      <c r="F13" s="107"/>
      <c r="G13" s="107"/>
      <c r="H13" s="107"/>
      <c r="I13" s="107"/>
      <c r="J13" s="107"/>
      <c r="K13" s="109" t="s">
        <v>37</v>
      </c>
      <c r="L13" s="109"/>
      <c r="M13" s="109"/>
      <c r="N13" s="109"/>
      <c r="O13" s="109"/>
      <c r="P13" s="109"/>
      <c r="Q13" s="109"/>
      <c r="R13" s="109"/>
      <c r="S13" s="109"/>
      <c r="T13" s="109"/>
      <c r="U13" s="109"/>
      <c r="V13" s="109"/>
      <c r="W13" s="109" t="s">
        <v>40</v>
      </c>
      <c r="X13" s="109"/>
      <c r="Y13" s="109"/>
      <c r="Z13" s="109"/>
      <c r="AA13" s="109"/>
      <c r="AB13" s="109"/>
      <c r="AC13" s="109"/>
      <c r="AD13" s="109"/>
      <c r="AE13" s="109"/>
      <c r="AF13" s="109"/>
      <c r="AG13" s="109"/>
      <c r="AH13" s="109"/>
    </row>
    <row r="14" spans="1:35" ht="15" customHeight="1" x14ac:dyDescent="0.15">
      <c r="B14" s="106"/>
      <c r="C14" s="106"/>
      <c r="D14" s="106"/>
      <c r="E14" s="106"/>
      <c r="F14" s="108"/>
      <c r="G14" s="108"/>
      <c r="H14" s="108"/>
      <c r="I14" s="108"/>
      <c r="J14" s="108"/>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row>
    <row r="16" spans="1:35" x14ac:dyDescent="0.15">
      <c r="A16" s="22" t="s">
        <v>48</v>
      </c>
    </row>
    <row r="17" spans="1:34" ht="13.5" customHeight="1" x14ac:dyDescent="0.15">
      <c r="B17" s="85" t="s">
        <v>7</v>
      </c>
      <c r="C17" s="84"/>
      <c r="D17" s="84"/>
      <c r="E17" s="84"/>
      <c r="F17" s="84"/>
      <c r="G17" s="84"/>
      <c r="H17" s="84"/>
      <c r="I17" s="84"/>
      <c r="J17" s="85" t="s">
        <v>4</v>
      </c>
      <c r="K17" s="84"/>
      <c r="L17" s="84"/>
      <c r="M17" s="84"/>
      <c r="N17" s="86"/>
      <c r="O17" s="84" t="s">
        <v>5</v>
      </c>
      <c r="P17" s="84"/>
      <c r="Q17" s="84"/>
      <c r="R17" s="84"/>
      <c r="S17" s="84"/>
      <c r="T17" s="85" t="s">
        <v>6</v>
      </c>
      <c r="U17" s="84"/>
      <c r="V17" s="84"/>
      <c r="W17" s="84"/>
      <c r="X17" s="86"/>
    </row>
    <row r="18" spans="1:34" x14ac:dyDescent="0.15">
      <c r="B18" s="87" t="str">
        <f>入力シート!B9</f>
        <v>令和</v>
      </c>
      <c r="C18" s="88"/>
      <c r="D18" s="77">
        <f>入力シート!D9</f>
        <v>4</v>
      </c>
      <c r="E18" s="77"/>
      <c r="F18" s="36" t="s">
        <v>1</v>
      </c>
      <c r="G18" s="77">
        <f>入力シート!G9</f>
        <v>7</v>
      </c>
      <c r="H18" s="77"/>
      <c r="I18" s="36" t="s">
        <v>2</v>
      </c>
      <c r="J18" s="79">
        <f>SUM(入力シート!J9:AD9)</f>
        <v>426051</v>
      </c>
      <c r="K18" s="78"/>
      <c r="L18" s="78"/>
      <c r="M18" s="78"/>
      <c r="N18" s="37" t="s">
        <v>3</v>
      </c>
      <c r="O18" s="78">
        <f>SUM(入力シート!AE9:AP9)</f>
        <v>0</v>
      </c>
      <c r="P18" s="78"/>
      <c r="Q18" s="78"/>
      <c r="R18" s="78"/>
      <c r="S18" s="38" t="s">
        <v>3</v>
      </c>
      <c r="T18" s="80">
        <f>J18+O18</f>
        <v>426051</v>
      </c>
      <c r="U18" s="81"/>
      <c r="V18" s="81"/>
      <c r="W18" s="81"/>
      <c r="X18" s="34" t="s">
        <v>3</v>
      </c>
    </row>
    <row r="19" spans="1:34" x14ac:dyDescent="0.15">
      <c r="B19" s="87" t="str">
        <f>入力シート!B10</f>
        <v>令和</v>
      </c>
      <c r="C19" s="88"/>
      <c r="D19" s="77">
        <f>D18</f>
        <v>4</v>
      </c>
      <c r="E19" s="77"/>
      <c r="F19" s="36" t="s">
        <v>1</v>
      </c>
      <c r="G19" s="77">
        <v>8</v>
      </c>
      <c r="H19" s="77"/>
      <c r="I19" s="36" t="s">
        <v>2</v>
      </c>
      <c r="J19" s="79">
        <f>SUM(入力シート!J10:AD10)</f>
        <v>426051</v>
      </c>
      <c r="K19" s="78"/>
      <c r="L19" s="78"/>
      <c r="M19" s="78"/>
      <c r="N19" s="37" t="s">
        <v>3</v>
      </c>
      <c r="O19" s="78">
        <f>SUM(入力シート!AE10:AP10)</f>
        <v>0</v>
      </c>
      <c r="P19" s="78"/>
      <c r="Q19" s="78"/>
      <c r="R19" s="78"/>
      <c r="S19" s="38" t="s">
        <v>3</v>
      </c>
      <c r="T19" s="80">
        <f t="shared" ref="T19:T29" si="0">J19+O19</f>
        <v>426051</v>
      </c>
      <c r="U19" s="81"/>
      <c r="V19" s="81"/>
      <c r="W19" s="81"/>
      <c r="X19" s="34" t="s">
        <v>3</v>
      </c>
    </row>
    <row r="20" spans="1:34" x14ac:dyDescent="0.15">
      <c r="B20" s="87" t="str">
        <f>入力シート!B11</f>
        <v>令和</v>
      </c>
      <c r="C20" s="88"/>
      <c r="D20" s="77">
        <f t="shared" ref="D20:D29" si="1">D19</f>
        <v>4</v>
      </c>
      <c r="E20" s="77"/>
      <c r="F20" s="36" t="s">
        <v>1</v>
      </c>
      <c r="G20" s="77">
        <v>9</v>
      </c>
      <c r="H20" s="77"/>
      <c r="I20" s="36" t="s">
        <v>2</v>
      </c>
      <c r="J20" s="79">
        <f>SUM(入力シート!J11:AD11)</f>
        <v>426055</v>
      </c>
      <c r="K20" s="78"/>
      <c r="L20" s="78"/>
      <c r="M20" s="78"/>
      <c r="N20" s="37" t="s">
        <v>3</v>
      </c>
      <c r="O20" s="78">
        <f>SUM(入力シート!AE11:AP11)</f>
        <v>0</v>
      </c>
      <c r="P20" s="78"/>
      <c r="Q20" s="78"/>
      <c r="R20" s="78"/>
      <c r="S20" s="38" t="s">
        <v>3</v>
      </c>
      <c r="T20" s="80">
        <f t="shared" si="0"/>
        <v>426055</v>
      </c>
      <c r="U20" s="81"/>
      <c r="V20" s="81"/>
      <c r="W20" s="81"/>
      <c r="X20" s="34" t="s">
        <v>3</v>
      </c>
    </row>
    <row r="21" spans="1:34" x14ac:dyDescent="0.15">
      <c r="B21" s="87" t="str">
        <f>入力シート!B12</f>
        <v>令和</v>
      </c>
      <c r="C21" s="88"/>
      <c r="D21" s="77">
        <f t="shared" si="1"/>
        <v>4</v>
      </c>
      <c r="E21" s="77"/>
      <c r="F21" s="36" t="s">
        <v>1</v>
      </c>
      <c r="G21" s="77">
        <v>10</v>
      </c>
      <c r="H21" s="77"/>
      <c r="I21" s="36" t="s">
        <v>2</v>
      </c>
      <c r="J21" s="79">
        <f>SUM(入力シート!J12:AD12)</f>
        <v>431801</v>
      </c>
      <c r="K21" s="78"/>
      <c r="L21" s="78"/>
      <c r="M21" s="78"/>
      <c r="N21" s="37" t="s">
        <v>3</v>
      </c>
      <c r="O21" s="78">
        <f>SUM(入力シート!AE12:AP12)</f>
        <v>0</v>
      </c>
      <c r="P21" s="78"/>
      <c r="Q21" s="78"/>
      <c r="R21" s="78"/>
      <c r="S21" s="38" t="s">
        <v>3</v>
      </c>
      <c r="T21" s="80">
        <f t="shared" si="0"/>
        <v>431801</v>
      </c>
      <c r="U21" s="81"/>
      <c r="V21" s="81"/>
      <c r="W21" s="81"/>
      <c r="X21" s="34" t="s">
        <v>3</v>
      </c>
    </row>
    <row r="22" spans="1:34" x14ac:dyDescent="0.15">
      <c r="B22" s="87" t="str">
        <f>入力シート!B13</f>
        <v>令和</v>
      </c>
      <c r="C22" s="88"/>
      <c r="D22" s="77">
        <f t="shared" si="1"/>
        <v>4</v>
      </c>
      <c r="E22" s="77"/>
      <c r="F22" s="36" t="s">
        <v>1</v>
      </c>
      <c r="G22" s="77">
        <v>11</v>
      </c>
      <c r="H22" s="77"/>
      <c r="I22" s="36" t="s">
        <v>2</v>
      </c>
      <c r="J22" s="79">
        <f>SUM(入力シート!J13:AD13)</f>
        <v>431801</v>
      </c>
      <c r="K22" s="78"/>
      <c r="L22" s="78"/>
      <c r="M22" s="78"/>
      <c r="N22" s="37" t="s">
        <v>3</v>
      </c>
      <c r="O22" s="78">
        <f>SUM(入力シート!AE13:AP13)</f>
        <v>0</v>
      </c>
      <c r="P22" s="78"/>
      <c r="Q22" s="78"/>
      <c r="R22" s="78"/>
      <c r="S22" s="38" t="s">
        <v>3</v>
      </c>
      <c r="T22" s="80">
        <f t="shared" si="0"/>
        <v>431801</v>
      </c>
      <c r="U22" s="81"/>
      <c r="V22" s="81"/>
      <c r="W22" s="81"/>
      <c r="X22" s="34" t="s">
        <v>3</v>
      </c>
    </row>
    <row r="23" spans="1:34" x14ac:dyDescent="0.15">
      <c r="B23" s="87" t="str">
        <f>入力シート!B14</f>
        <v>令和</v>
      </c>
      <c r="C23" s="88"/>
      <c r="D23" s="77">
        <f t="shared" si="1"/>
        <v>4</v>
      </c>
      <c r="E23" s="77"/>
      <c r="F23" s="36" t="s">
        <v>1</v>
      </c>
      <c r="G23" s="77">
        <v>12</v>
      </c>
      <c r="H23" s="77"/>
      <c r="I23" s="36" t="s">
        <v>2</v>
      </c>
      <c r="J23" s="79">
        <f>SUM(入力シート!J14:AD14)</f>
        <v>431801</v>
      </c>
      <c r="K23" s="78"/>
      <c r="L23" s="78"/>
      <c r="M23" s="78"/>
      <c r="N23" s="37" t="s">
        <v>3</v>
      </c>
      <c r="O23" s="78">
        <f>SUM(入力シート!AE14:AP14)</f>
        <v>0</v>
      </c>
      <c r="P23" s="78"/>
      <c r="Q23" s="78"/>
      <c r="R23" s="78"/>
      <c r="S23" s="38" t="s">
        <v>3</v>
      </c>
      <c r="T23" s="80">
        <f t="shared" si="0"/>
        <v>431801</v>
      </c>
      <c r="U23" s="81"/>
      <c r="V23" s="81"/>
      <c r="W23" s="81"/>
      <c r="X23" s="34" t="s">
        <v>3</v>
      </c>
    </row>
    <row r="24" spans="1:34" x14ac:dyDescent="0.15">
      <c r="B24" s="87" t="str">
        <f>入力シート!B15</f>
        <v>令和</v>
      </c>
      <c r="C24" s="88"/>
      <c r="D24" s="77">
        <f>D23+1</f>
        <v>5</v>
      </c>
      <c r="E24" s="77"/>
      <c r="F24" s="36" t="s">
        <v>1</v>
      </c>
      <c r="G24" s="89">
        <v>1</v>
      </c>
      <c r="H24" s="89"/>
      <c r="I24" s="36" t="s">
        <v>2</v>
      </c>
      <c r="J24" s="79">
        <f>SUM(入力シート!J15:AD15)</f>
        <v>431801</v>
      </c>
      <c r="K24" s="78"/>
      <c r="L24" s="78"/>
      <c r="M24" s="78"/>
      <c r="N24" s="37" t="s">
        <v>3</v>
      </c>
      <c r="O24" s="78">
        <f>SUM(入力シート!AE15:AP15)</f>
        <v>0</v>
      </c>
      <c r="P24" s="78"/>
      <c r="Q24" s="78"/>
      <c r="R24" s="78"/>
      <c r="S24" s="38" t="s">
        <v>3</v>
      </c>
      <c r="T24" s="80">
        <f t="shared" si="0"/>
        <v>431801</v>
      </c>
      <c r="U24" s="81"/>
      <c r="V24" s="81"/>
      <c r="W24" s="81"/>
      <c r="X24" s="34" t="s">
        <v>3</v>
      </c>
    </row>
    <row r="25" spans="1:34" x14ac:dyDescent="0.15">
      <c r="B25" s="87" t="str">
        <f>入力シート!B16</f>
        <v>令和</v>
      </c>
      <c r="C25" s="88"/>
      <c r="D25" s="77">
        <f t="shared" si="1"/>
        <v>5</v>
      </c>
      <c r="E25" s="77"/>
      <c r="F25" s="36" t="s">
        <v>1</v>
      </c>
      <c r="G25" s="89">
        <v>2</v>
      </c>
      <c r="H25" s="89"/>
      <c r="I25" s="36" t="s">
        <v>2</v>
      </c>
      <c r="J25" s="79">
        <f>SUM(入力シート!J16:AD16)</f>
        <v>431801</v>
      </c>
      <c r="K25" s="78"/>
      <c r="L25" s="78"/>
      <c r="M25" s="78"/>
      <c r="N25" s="37" t="s">
        <v>3</v>
      </c>
      <c r="O25" s="78">
        <f>SUM(入力シート!AE16:AP16)</f>
        <v>0</v>
      </c>
      <c r="P25" s="78"/>
      <c r="Q25" s="78"/>
      <c r="R25" s="78"/>
      <c r="S25" s="38" t="s">
        <v>3</v>
      </c>
      <c r="T25" s="80">
        <f t="shared" si="0"/>
        <v>431801</v>
      </c>
      <c r="U25" s="81"/>
      <c r="V25" s="81"/>
      <c r="W25" s="81"/>
      <c r="X25" s="34" t="s">
        <v>3</v>
      </c>
    </row>
    <row r="26" spans="1:34" x14ac:dyDescent="0.15">
      <c r="B26" s="87" t="str">
        <f>入力シート!B17</f>
        <v>令和</v>
      </c>
      <c r="C26" s="88"/>
      <c r="D26" s="77">
        <f t="shared" si="1"/>
        <v>5</v>
      </c>
      <c r="E26" s="77"/>
      <c r="F26" s="36" t="s">
        <v>1</v>
      </c>
      <c r="G26" s="89">
        <v>3</v>
      </c>
      <c r="H26" s="89"/>
      <c r="I26" s="36" t="s">
        <v>2</v>
      </c>
      <c r="J26" s="79">
        <f>SUM(入力シート!J17:AD17)</f>
        <v>431805</v>
      </c>
      <c r="K26" s="78"/>
      <c r="L26" s="78"/>
      <c r="M26" s="78"/>
      <c r="N26" s="37" t="s">
        <v>3</v>
      </c>
      <c r="O26" s="78">
        <f>SUM(入力シート!AE17:AP17)</f>
        <v>0</v>
      </c>
      <c r="P26" s="78"/>
      <c r="Q26" s="78"/>
      <c r="R26" s="78"/>
      <c r="S26" s="38" t="s">
        <v>3</v>
      </c>
      <c r="T26" s="80">
        <f t="shared" si="0"/>
        <v>431805</v>
      </c>
      <c r="U26" s="81"/>
      <c r="V26" s="81"/>
      <c r="W26" s="81"/>
      <c r="X26" s="34" t="s">
        <v>3</v>
      </c>
    </row>
    <row r="27" spans="1:34" x14ac:dyDescent="0.15">
      <c r="B27" s="87" t="str">
        <f>入力シート!B18</f>
        <v>令和</v>
      </c>
      <c r="C27" s="88"/>
      <c r="D27" s="77">
        <f t="shared" si="1"/>
        <v>5</v>
      </c>
      <c r="E27" s="77"/>
      <c r="F27" s="36" t="s">
        <v>1</v>
      </c>
      <c r="G27" s="89">
        <v>4</v>
      </c>
      <c r="H27" s="89"/>
      <c r="I27" s="36" t="s">
        <v>2</v>
      </c>
      <c r="J27" s="79">
        <f>SUM(入力シート!J18:AD18)</f>
        <v>410750</v>
      </c>
      <c r="K27" s="78"/>
      <c r="L27" s="78"/>
      <c r="M27" s="78"/>
      <c r="N27" s="37" t="s">
        <v>3</v>
      </c>
      <c r="O27" s="78">
        <f>SUM(入力シート!AE18:AP18)</f>
        <v>80000</v>
      </c>
      <c r="P27" s="78"/>
      <c r="Q27" s="78"/>
      <c r="R27" s="78"/>
      <c r="S27" s="38" t="s">
        <v>3</v>
      </c>
      <c r="T27" s="80">
        <f t="shared" si="0"/>
        <v>490750</v>
      </c>
      <c r="U27" s="81"/>
      <c r="V27" s="81"/>
      <c r="W27" s="81"/>
      <c r="X27" s="34" t="s">
        <v>3</v>
      </c>
    </row>
    <row r="28" spans="1:34" x14ac:dyDescent="0.15">
      <c r="B28" s="87" t="str">
        <f>入力シート!B19</f>
        <v>令和</v>
      </c>
      <c r="C28" s="88"/>
      <c r="D28" s="77">
        <f t="shared" si="1"/>
        <v>5</v>
      </c>
      <c r="E28" s="77"/>
      <c r="F28" s="36" t="s">
        <v>1</v>
      </c>
      <c r="G28" s="89">
        <v>5</v>
      </c>
      <c r="H28" s="89"/>
      <c r="I28" s="36" t="s">
        <v>2</v>
      </c>
      <c r="J28" s="79">
        <f>SUM(入力シート!J19:AD19)</f>
        <v>410750</v>
      </c>
      <c r="K28" s="78"/>
      <c r="L28" s="78"/>
      <c r="M28" s="78"/>
      <c r="N28" s="37" t="s">
        <v>3</v>
      </c>
      <c r="O28" s="78">
        <f>SUM(入力シート!AE19:AP19)</f>
        <v>85000</v>
      </c>
      <c r="P28" s="78"/>
      <c r="Q28" s="78"/>
      <c r="R28" s="78"/>
      <c r="S28" s="38" t="s">
        <v>3</v>
      </c>
      <c r="T28" s="80">
        <f t="shared" si="0"/>
        <v>495750</v>
      </c>
      <c r="U28" s="81"/>
      <c r="V28" s="81"/>
      <c r="W28" s="81"/>
      <c r="X28" s="34" t="s">
        <v>3</v>
      </c>
      <c r="AE28" s="75"/>
      <c r="AF28" s="75"/>
      <c r="AG28" s="75"/>
      <c r="AH28" s="75"/>
    </row>
    <row r="29" spans="1:34" ht="14.25" x14ac:dyDescent="0.15">
      <c r="B29" s="87" t="str">
        <f>入力シート!B20</f>
        <v>令和</v>
      </c>
      <c r="C29" s="88"/>
      <c r="D29" s="77">
        <f t="shared" si="1"/>
        <v>5</v>
      </c>
      <c r="E29" s="77"/>
      <c r="F29" s="36" t="s">
        <v>1</v>
      </c>
      <c r="G29" s="89">
        <v>6</v>
      </c>
      <c r="H29" s="89"/>
      <c r="I29" s="36" t="s">
        <v>2</v>
      </c>
      <c r="J29" s="79">
        <f>SUM(入力シート!J20:AD20)</f>
        <v>405000</v>
      </c>
      <c r="K29" s="78"/>
      <c r="L29" s="78"/>
      <c r="M29" s="78"/>
      <c r="N29" s="37" t="s">
        <v>3</v>
      </c>
      <c r="O29" s="78">
        <f>SUM(入力シート!AE20:AP20)</f>
        <v>90000</v>
      </c>
      <c r="P29" s="78"/>
      <c r="Q29" s="78"/>
      <c r="R29" s="78"/>
      <c r="S29" s="38" t="s">
        <v>3</v>
      </c>
      <c r="T29" s="80">
        <f t="shared" si="0"/>
        <v>495000</v>
      </c>
      <c r="U29" s="81"/>
      <c r="V29" s="81"/>
      <c r="W29" s="81"/>
      <c r="X29" s="34" t="s">
        <v>3</v>
      </c>
      <c r="AE29" s="21"/>
      <c r="AF29" s="76"/>
      <c r="AG29" s="76"/>
      <c r="AH29" s="21"/>
    </row>
    <row r="31" spans="1:34" x14ac:dyDescent="0.15">
      <c r="A31" s="23" t="s">
        <v>43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x14ac:dyDescent="0.15">
      <c r="B32" s="91" t="s">
        <v>49</v>
      </c>
      <c r="C32" s="91"/>
      <c r="D32" s="91"/>
      <c r="E32" s="91"/>
      <c r="F32" s="91"/>
      <c r="G32" s="91"/>
      <c r="H32" s="91" t="s">
        <v>50</v>
      </c>
      <c r="I32" s="91"/>
      <c r="J32" s="91"/>
      <c r="K32" s="91"/>
      <c r="L32" s="91"/>
      <c r="M32" s="91"/>
      <c r="N32" s="82" t="s">
        <v>15</v>
      </c>
      <c r="O32" s="82"/>
      <c r="P32" s="82"/>
      <c r="Q32" s="82"/>
      <c r="R32" s="82"/>
      <c r="S32" s="82"/>
      <c r="T32" s="82"/>
      <c r="U32" s="82"/>
      <c r="V32" s="82"/>
      <c r="W32" s="82"/>
      <c r="X32" s="82"/>
      <c r="Y32" s="82"/>
      <c r="Z32" s="82"/>
      <c r="AA32" s="82"/>
      <c r="AB32" s="82"/>
      <c r="AC32" s="82"/>
      <c r="AD32" s="82"/>
      <c r="AE32" s="82"/>
      <c r="AF32" s="82"/>
      <c r="AG32" s="82"/>
      <c r="AH32" s="82"/>
    </row>
    <row r="33" spans="1:34" x14ac:dyDescent="0.15">
      <c r="B33" s="91"/>
      <c r="C33" s="91"/>
      <c r="D33" s="91"/>
      <c r="E33" s="91"/>
      <c r="F33" s="91"/>
      <c r="G33" s="91"/>
      <c r="H33" s="91"/>
      <c r="I33" s="91"/>
      <c r="J33" s="91"/>
      <c r="K33" s="91"/>
      <c r="L33" s="91"/>
      <c r="M33" s="91"/>
      <c r="N33" s="82" t="s">
        <v>13</v>
      </c>
      <c r="O33" s="82"/>
      <c r="P33" s="82"/>
      <c r="Q33" s="82"/>
      <c r="R33" s="82"/>
      <c r="S33" s="82"/>
      <c r="T33" s="82"/>
      <c r="U33" s="82" t="s">
        <v>14</v>
      </c>
      <c r="V33" s="82"/>
      <c r="W33" s="82"/>
      <c r="X33" s="82"/>
      <c r="Y33" s="82"/>
      <c r="Z33" s="82"/>
      <c r="AA33" s="82"/>
      <c r="AB33" s="82" t="s">
        <v>10</v>
      </c>
      <c r="AC33" s="82"/>
      <c r="AD33" s="82"/>
      <c r="AE33" s="82"/>
      <c r="AF33" s="82"/>
      <c r="AG33" s="82"/>
      <c r="AH33" s="82"/>
    </row>
    <row r="34" spans="1:34" x14ac:dyDescent="0.15">
      <c r="B34" s="91"/>
      <c r="C34" s="91"/>
      <c r="D34" s="91"/>
      <c r="E34" s="91"/>
      <c r="F34" s="91"/>
      <c r="G34" s="91"/>
      <c r="H34" s="91"/>
      <c r="I34" s="91"/>
      <c r="J34" s="91"/>
      <c r="K34" s="91"/>
      <c r="L34" s="91"/>
      <c r="M34" s="91"/>
      <c r="N34" s="82" t="s">
        <v>11</v>
      </c>
      <c r="O34" s="82"/>
      <c r="P34" s="82" t="s">
        <v>12</v>
      </c>
      <c r="Q34" s="82"/>
      <c r="R34" s="82"/>
      <c r="S34" s="82"/>
      <c r="T34" s="82"/>
      <c r="U34" s="82" t="s">
        <v>11</v>
      </c>
      <c r="V34" s="82"/>
      <c r="W34" s="82" t="s">
        <v>12</v>
      </c>
      <c r="X34" s="82"/>
      <c r="Y34" s="82"/>
      <c r="Z34" s="82"/>
      <c r="AA34" s="82"/>
      <c r="AB34" s="82" t="s">
        <v>11</v>
      </c>
      <c r="AC34" s="82"/>
      <c r="AD34" s="82" t="s">
        <v>12</v>
      </c>
      <c r="AE34" s="82"/>
      <c r="AF34" s="82"/>
      <c r="AG34" s="82"/>
      <c r="AH34" s="82"/>
    </row>
    <row r="35" spans="1:34" x14ac:dyDescent="0.15">
      <c r="B35" s="90">
        <f>SUM(T18:W29)</f>
        <v>5350467</v>
      </c>
      <c r="C35" s="90"/>
      <c r="D35" s="90"/>
      <c r="E35" s="90"/>
      <c r="F35" s="80"/>
      <c r="G35" s="34" t="s">
        <v>9</v>
      </c>
      <c r="H35" s="90">
        <f>ROUNDDOWN(B35/12,0)</f>
        <v>445872</v>
      </c>
      <c r="I35" s="90"/>
      <c r="J35" s="90"/>
      <c r="K35" s="90"/>
      <c r="L35" s="80"/>
      <c r="M35" s="34" t="s">
        <v>9</v>
      </c>
      <c r="N35" s="82">
        <f>VLOOKUP(H35,等級表!A:G,2,1)</f>
        <v>25</v>
      </c>
      <c r="O35" s="82"/>
      <c r="P35" s="90">
        <f>VLOOKUP(H35,等級表!A:G,3,1)</f>
        <v>440000</v>
      </c>
      <c r="Q35" s="90"/>
      <c r="R35" s="90"/>
      <c r="S35" s="80"/>
      <c r="T35" s="35" t="s">
        <v>9</v>
      </c>
      <c r="U35" s="82">
        <f>VLOOKUP(H35,等級表!A:G,4,1)</f>
        <v>25</v>
      </c>
      <c r="V35" s="82"/>
      <c r="W35" s="90">
        <f>VLOOKUP(H35,等級表!A:G,5,1)</f>
        <v>440000</v>
      </c>
      <c r="X35" s="90"/>
      <c r="Y35" s="90"/>
      <c r="Z35" s="80"/>
      <c r="AA35" s="35" t="s">
        <v>9</v>
      </c>
      <c r="AB35" s="82">
        <f>VLOOKUP(H35,等級表!A:G,6,1)</f>
        <v>28</v>
      </c>
      <c r="AC35" s="82"/>
      <c r="AD35" s="90">
        <f>VLOOKUP(H35,等級表!A:G,7,1)</f>
        <v>440000</v>
      </c>
      <c r="AE35" s="90"/>
      <c r="AF35" s="90"/>
      <c r="AG35" s="80"/>
      <c r="AH35" s="35" t="s">
        <v>9</v>
      </c>
    </row>
    <row r="36" spans="1:34" x14ac:dyDescent="0.15">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row>
    <row r="37" spans="1:34" x14ac:dyDescent="0.15">
      <c r="B37" s="91" t="s">
        <v>51</v>
      </c>
      <c r="C37" s="91"/>
      <c r="D37" s="91"/>
      <c r="E37" s="91"/>
      <c r="F37" s="91"/>
      <c r="G37" s="91"/>
      <c r="H37" s="91" t="s">
        <v>52</v>
      </c>
      <c r="I37" s="91"/>
      <c r="J37" s="91"/>
      <c r="K37" s="91"/>
      <c r="L37" s="91"/>
      <c r="M37" s="91"/>
      <c r="N37" s="82" t="s">
        <v>16</v>
      </c>
      <c r="O37" s="82"/>
      <c r="P37" s="82"/>
      <c r="Q37" s="82"/>
      <c r="R37" s="82"/>
      <c r="S37" s="82"/>
      <c r="T37" s="82"/>
      <c r="U37" s="82"/>
      <c r="V37" s="82"/>
      <c r="W37" s="82"/>
      <c r="X37" s="82"/>
      <c r="Y37" s="82"/>
      <c r="Z37" s="82"/>
      <c r="AA37" s="82"/>
      <c r="AB37" s="82"/>
      <c r="AC37" s="82"/>
      <c r="AD37" s="82"/>
      <c r="AE37" s="82"/>
      <c r="AF37" s="82"/>
      <c r="AG37" s="82"/>
      <c r="AH37" s="82"/>
    </row>
    <row r="38" spans="1:34" x14ac:dyDescent="0.15">
      <c r="B38" s="91"/>
      <c r="C38" s="91"/>
      <c r="D38" s="91"/>
      <c r="E38" s="91"/>
      <c r="F38" s="91"/>
      <c r="G38" s="91"/>
      <c r="H38" s="91"/>
      <c r="I38" s="91"/>
      <c r="J38" s="91"/>
      <c r="K38" s="91"/>
      <c r="L38" s="91"/>
      <c r="M38" s="91"/>
      <c r="N38" s="82" t="s">
        <v>13</v>
      </c>
      <c r="O38" s="82"/>
      <c r="P38" s="82"/>
      <c r="Q38" s="82"/>
      <c r="R38" s="82"/>
      <c r="S38" s="82"/>
      <c r="T38" s="82"/>
      <c r="U38" s="82" t="s">
        <v>14</v>
      </c>
      <c r="V38" s="82"/>
      <c r="W38" s="82"/>
      <c r="X38" s="82"/>
      <c r="Y38" s="82"/>
      <c r="Z38" s="82"/>
      <c r="AA38" s="82"/>
      <c r="AB38" s="82" t="s">
        <v>10</v>
      </c>
      <c r="AC38" s="82"/>
      <c r="AD38" s="82"/>
      <c r="AE38" s="82"/>
      <c r="AF38" s="82"/>
      <c r="AG38" s="82"/>
      <c r="AH38" s="82"/>
    </row>
    <row r="39" spans="1:34" x14ac:dyDescent="0.15">
      <c r="B39" s="91"/>
      <c r="C39" s="91"/>
      <c r="D39" s="91"/>
      <c r="E39" s="91"/>
      <c r="F39" s="91"/>
      <c r="G39" s="91"/>
      <c r="H39" s="91"/>
      <c r="I39" s="91"/>
      <c r="J39" s="91"/>
      <c r="K39" s="91"/>
      <c r="L39" s="91"/>
      <c r="M39" s="91"/>
      <c r="N39" s="82" t="s">
        <v>11</v>
      </c>
      <c r="O39" s="82"/>
      <c r="P39" s="82" t="s">
        <v>12</v>
      </c>
      <c r="Q39" s="82"/>
      <c r="R39" s="82"/>
      <c r="S39" s="82"/>
      <c r="T39" s="82"/>
      <c r="U39" s="82" t="s">
        <v>11</v>
      </c>
      <c r="V39" s="82"/>
      <c r="W39" s="82" t="s">
        <v>12</v>
      </c>
      <c r="X39" s="82"/>
      <c r="Y39" s="82"/>
      <c r="Z39" s="82"/>
      <c r="AA39" s="82"/>
      <c r="AB39" s="82" t="s">
        <v>11</v>
      </c>
      <c r="AC39" s="82"/>
      <c r="AD39" s="82" t="s">
        <v>12</v>
      </c>
      <c r="AE39" s="82"/>
      <c r="AF39" s="82"/>
      <c r="AG39" s="82"/>
      <c r="AH39" s="82"/>
    </row>
    <row r="40" spans="1:34" x14ac:dyDescent="0.15">
      <c r="B40" s="90">
        <f>SUM(T27:W29)</f>
        <v>1481500</v>
      </c>
      <c r="C40" s="90"/>
      <c r="D40" s="90"/>
      <c r="E40" s="90"/>
      <c r="F40" s="80"/>
      <c r="G40" s="34" t="s">
        <v>9</v>
      </c>
      <c r="H40" s="90">
        <f>ROUNDDOWN(B40/3,0)</f>
        <v>493833</v>
      </c>
      <c r="I40" s="90"/>
      <c r="J40" s="90"/>
      <c r="K40" s="90"/>
      <c r="L40" s="80"/>
      <c r="M40" s="34" t="s">
        <v>9</v>
      </c>
      <c r="N40" s="82">
        <f>VLOOKUP(H40,等級表!A:G,2,1)</f>
        <v>27</v>
      </c>
      <c r="O40" s="82"/>
      <c r="P40" s="90">
        <f>VLOOKUP(H40,等級表!A:G,3,1)</f>
        <v>500000</v>
      </c>
      <c r="Q40" s="90"/>
      <c r="R40" s="90"/>
      <c r="S40" s="80"/>
      <c r="T40" s="35" t="s">
        <v>9</v>
      </c>
      <c r="U40" s="82">
        <f>VLOOKUP(H40,等級表!A:G,4,1)</f>
        <v>27</v>
      </c>
      <c r="V40" s="82"/>
      <c r="W40" s="90">
        <f>VLOOKUP(H40,等級表!A:G,5,1)</f>
        <v>500000</v>
      </c>
      <c r="X40" s="90"/>
      <c r="Y40" s="90"/>
      <c r="Z40" s="80"/>
      <c r="AA40" s="35" t="s">
        <v>9</v>
      </c>
      <c r="AB40" s="82">
        <f>VLOOKUP(H40,等級表!A:G,6,1)</f>
        <v>30</v>
      </c>
      <c r="AC40" s="82"/>
      <c r="AD40" s="90">
        <f>VLOOKUP(H40,等級表!A:G,7,1)</f>
        <v>500000</v>
      </c>
      <c r="AE40" s="90"/>
      <c r="AF40" s="90"/>
      <c r="AG40" s="80"/>
      <c r="AH40" s="35" t="s">
        <v>9</v>
      </c>
    </row>
    <row r="41" spans="1:34" x14ac:dyDescent="0.15">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row>
    <row r="42" spans="1:34" x14ac:dyDescent="0.15">
      <c r="B42" s="111" t="s">
        <v>47</v>
      </c>
      <c r="C42" s="84"/>
      <c r="D42" s="84"/>
      <c r="E42" s="84"/>
      <c r="F42" s="86"/>
      <c r="G42" s="82" t="s">
        <v>54</v>
      </c>
      <c r="H42" s="82"/>
      <c r="I42" s="82"/>
      <c r="J42" s="82"/>
      <c r="K42" s="82"/>
      <c r="L42" s="82"/>
      <c r="M42" s="82"/>
    </row>
    <row r="43" spans="1:34" x14ac:dyDescent="0.15">
      <c r="B43" s="85"/>
      <c r="C43" s="84"/>
      <c r="D43" s="84"/>
      <c r="E43" s="84"/>
      <c r="F43" s="86"/>
      <c r="G43" s="82"/>
      <c r="H43" s="82"/>
      <c r="I43" s="82"/>
      <c r="J43" s="82"/>
      <c r="K43" s="82"/>
      <c r="L43" s="82"/>
      <c r="M43" s="82"/>
    </row>
    <row r="44" spans="1:34" x14ac:dyDescent="0.15">
      <c r="B44" s="112" t="str">
        <f>IF(OR(AB40-AB35&gt;1,AB40-AB35&lt;-1),"○","×")</f>
        <v>○</v>
      </c>
      <c r="C44" s="113"/>
      <c r="D44" s="113"/>
      <c r="E44" s="113"/>
      <c r="F44" s="114"/>
      <c r="G44" s="92">
        <f>H35</f>
        <v>445872</v>
      </c>
      <c r="H44" s="93"/>
      <c r="I44" s="93"/>
      <c r="J44" s="93"/>
      <c r="K44" s="93"/>
      <c r="L44" s="94"/>
      <c r="M44" s="86" t="s">
        <v>55</v>
      </c>
      <c r="AE44" s="75"/>
      <c r="AF44" s="75"/>
      <c r="AG44" s="75"/>
      <c r="AH44" s="75"/>
    </row>
    <row r="45" spans="1:34" ht="14.25" x14ac:dyDescent="0.15">
      <c r="B45" s="112"/>
      <c r="C45" s="113"/>
      <c r="D45" s="113"/>
      <c r="E45" s="113"/>
      <c r="F45" s="114"/>
      <c r="G45" s="93"/>
      <c r="H45" s="93"/>
      <c r="I45" s="93"/>
      <c r="J45" s="93"/>
      <c r="K45" s="93"/>
      <c r="L45" s="94"/>
      <c r="M45" s="86"/>
      <c r="AE45" s="21"/>
      <c r="AF45" s="76"/>
      <c r="AG45" s="76"/>
      <c r="AH45" s="21"/>
    </row>
    <row r="47" spans="1:34" x14ac:dyDescent="0.15">
      <c r="A47" s="22" t="s">
        <v>70</v>
      </c>
    </row>
    <row r="48" spans="1:34" x14ac:dyDescent="0.15">
      <c r="B48" s="96" t="s">
        <v>71</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8"/>
    </row>
    <row r="49" spans="2:34" x14ac:dyDescent="0.15">
      <c r="B49" s="99"/>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1"/>
    </row>
    <row r="50" spans="2:34" x14ac:dyDescent="0.15">
      <c r="B50" s="99"/>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1"/>
    </row>
    <row r="51" spans="2:34" x14ac:dyDescent="0.15">
      <c r="B51" s="99"/>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1"/>
    </row>
    <row r="52" spans="2:34" x14ac:dyDescent="0.15">
      <c r="B52" s="99"/>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1"/>
    </row>
    <row r="53" spans="2:34" x14ac:dyDescent="0.15">
      <c r="B53" s="10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4"/>
    </row>
    <row r="55" spans="2:34" ht="6" customHeight="1" x14ac:dyDescent="0.15">
      <c r="B55" s="24"/>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6"/>
    </row>
    <row r="56" spans="2:34" ht="13.5" customHeight="1" x14ac:dyDescent="0.15">
      <c r="B56" s="27" t="s">
        <v>67</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8"/>
    </row>
    <row r="57" spans="2:34" ht="13.5" customHeight="1" x14ac:dyDescent="0.15">
      <c r="B57" s="27" t="s">
        <v>72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8"/>
    </row>
    <row r="58" spans="2:34" ht="13.5" customHeight="1" x14ac:dyDescent="0.15">
      <c r="B58" s="27" t="s">
        <v>73</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8"/>
    </row>
    <row r="59" spans="2:34" ht="18" customHeight="1" x14ac:dyDescent="0.15">
      <c r="B59" s="40" t="s">
        <v>68</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8"/>
    </row>
    <row r="60" spans="2:34" ht="13.5" customHeight="1" x14ac:dyDescent="0.15">
      <c r="B60" s="27" t="s">
        <v>69</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8"/>
    </row>
    <row r="61" spans="2:34" ht="6" customHeight="1" x14ac:dyDescent="0.15">
      <c r="B61" s="27"/>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8"/>
    </row>
    <row r="62" spans="2:34" ht="13.5" customHeight="1" x14ac:dyDescent="0.15">
      <c r="B62" s="27" t="s">
        <v>60</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8"/>
    </row>
    <row r="63" spans="2:34" ht="13.5" customHeight="1" x14ac:dyDescent="0.15">
      <c r="B63" s="27" t="s">
        <v>61</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8"/>
    </row>
    <row r="64" spans="2:34" ht="13.5" customHeight="1" x14ac:dyDescent="0.15">
      <c r="B64" s="27" t="s">
        <v>44</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8"/>
    </row>
    <row r="65" spans="2:34" ht="12" customHeight="1" x14ac:dyDescent="0.15">
      <c r="B65" s="27" t="s">
        <v>66</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8"/>
    </row>
    <row r="66" spans="2:34" ht="10.5" hidden="1" customHeight="1" x14ac:dyDescent="0.15">
      <c r="B66" s="27"/>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39"/>
      <c r="AC66" s="23"/>
      <c r="AD66" s="23"/>
      <c r="AE66" s="23"/>
      <c r="AF66" s="23"/>
      <c r="AG66" s="23"/>
      <c r="AH66" s="28"/>
    </row>
    <row r="67" spans="2:34" ht="6" customHeight="1" x14ac:dyDescent="0.15">
      <c r="B67" s="24"/>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6"/>
    </row>
    <row r="68" spans="2:34" ht="13.5" customHeight="1" x14ac:dyDescent="0.15">
      <c r="B68" s="27" t="s">
        <v>45</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8"/>
    </row>
    <row r="69" spans="2:34" ht="6" customHeight="1" x14ac:dyDescent="0.15">
      <c r="B69" s="27"/>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8"/>
    </row>
    <row r="70" spans="2:34" ht="13.5" customHeight="1" x14ac:dyDescent="0.15">
      <c r="B70" s="27" t="s">
        <v>60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8"/>
    </row>
    <row r="71" spans="2:34" ht="13.5" customHeight="1" x14ac:dyDescent="0.15">
      <c r="B71" s="27" t="s">
        <v>62</v>
      </c>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8"/>
    </row>
    <row r="72" spans="2:34" ht="13.5" customHeight="1" x14ac:dyDescent="0.15">
      <c r="B72" s="27" t="s">
        <v>46</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8"/>
    </row>
    <row r="73" spans="2:34" ht="13.5" customHeight="1" x14ac:dyDescent="0.15">
      <c r="B73" s="30" t="s">
        <v>66</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1"/>
    </row>
  </sheetData>
  <mergeCells count="135">
    <mergeCell ref="G42:M43"/>
    <mergeCell ref="G44:L45"/>
    <mergeCell ref="M44:M45"/>
    <mergeCell ref="A3:AH3"/>
    <mergeCell ref="B48:AH53"/>
    <mergeCell ref="B17:I17"/>
    <mergeCell ref="B13:E14"/>
    <mergeCell ref="F13:J14"/>
    <mergeCell ref="K13:O14"/>
    <mergeCell ref="P13:V14"/>
    <mergeCell ref="W13:Y14"/>
    <mergeCell ref="Z13:AH14"/>
    <mergeCell ref="B40:F40"/>
    <mergeCell ref="H40:L40"/>
    <mergeCell ref="N40:O40"/>
    <mergeCell ref="B41:AH41"/>
    <mergeCell ref="B42:F43"/>
    <mergeCell ref="B44:F45"/>
    <mergeCell ref="P40:S40"/>
    <mergeCell ref="U40:V40"/>
    <mergeCell ref="W40:Z40"/>
    <mergeCell ref="AB40:AC40"/>
    <mergeCell ref="AD40:AG40"/>
    <mergeCell ref="G19:H19"/>
    <mergeCell ref="B32:G34"/>
    <mergeCell ref="H32:M34"/>
    <mergeCell ref="D26:E26"/>
    <mergeCell ref="D27:E27"/>
    <mergeCell ref="D28:E28"/>
    <mergeCell ref="D29:E29"/>
    <mergeCell ref="AB33:AH33"/>
    <mergeCell ref="AB34:AC34"/>
    <mergeCell ref="AD34:AH34"/>
    <mergeCell ref="U33:AA33"/>
    <mergeCell ref="U34:V34"/>
    <mergeCell ref="W34:AA34"/>
    <mergeCell ref="T27:W27"/>
    <mergeCell ref="T28:W28"/>
    <mergeCell ref="T29:W29"/>
    <mergeCell ref="J26:M26"/>
    <mergeCell ref="T24:W24"/>
    <mergeCell ref="T25:W25"/>
    <mergeCell ref="T26:W26"/>
    <mergeCell ref="P35:S35"/>
    <mergeCell ref="N34:O34"/>
    <mergeCell ref="P34:T34"/>
    <mergeCell ref="N33:T33"/>
    <mergeCell ref="N35:O35"/>
    <mergeCell ref="N32:AH32"/>
    <mergeCell ref="AE28:AH28"/>
    <mergeCell ref="AF29:AG29"/>
    <mergeCell ref="B35:F35"/>
    <mergeCell ref="H35:L35"/>
    <mergeCell ref="AB35:AC35"/>
    <mergeCell ref="AD35:AG35"/>
    <mergeCell ref="U35:V35"/>
    <mergeCell ref="W35:Z35"/>
    <mergeCell ref="U39:V39"/>
    <mergeCell ref="AB39:AC39"/>
    <mergeCell ref="B37:G39"/>
    <mergeCell ref="H37:M39"/>
    <mergeCell ref="N37:AH37"/>
    <mergeCell ref="N38:T38"/>
    <mergeCell ref="U38:AA38"/>
    <mergeCell ref="AB38:AH38"/>
    <mergeCell ref="P39:T39"/>
    <mergeCell ref="W39:AA39"/>
    <mergeCell ref="AD39:AH39"/>
    <mergeCell ref="B18:C18"/>
    <mergeCell ref="B19:C19"/>
    <mergeCell ref="B20:C20"/>
    <mergeCell ref="J20:M20"/>
    <mergeCell ref="G28:H28"/>
    <mergeCell ref="G29:H29"/>
    <mergeCell ref="O27:R27"/>
    <mergeCell ref="O28:R28"/>
    <mergeCell ref="O29:R29"/>
    <mergeCell ref="J27:M27"/>
    <mergeCell ref="J28:M28"/>
    <mergeCell ref="G27:H27"/>
    <mergeCell ref="G20:H20"/>
    <mergeCell ref="G21:H21"/>
    <mergeCell ref="G22:H22"/>
    <mergeCell ref="G23:H23"/>
    <mergeCell ref="G24:H24"/>
    <mergeCell ref="G25:H25"/>
    <mergeCell ref="G26:H26"/>
    <mergeCell ref="O17:S17"/>
    <mergeCell ref="O18:R18"/>
    <mergeCell ref="O19:R19"/>
    <mergeCell ref="O20:R20"/>
    <mergeCell ref="T17:X17"/>
    <mergeCell ref="D18:E18"/>
    <mergeCell ref="B28:C28"/>
    <mergeCell ref="B29:C29"/>
    <mergeCell ref="B22:C22"/>
    <mergeCell ref="B23:C23"/>
    <mergeCell ref="B24:C24"/>
    <mergeCell ref="B25:C25"/>
    <mergeCell ref="B26:C26"/>
    <mergeCell ref="B27:C27"/>
    <mergeCell ref="D25:E25"/>
    <mergeCell ref="D22:E22"/>
    <mergeCell ref="D23:E23"/>
    <mergeCell ref="D24:E24"/>
    <mergeCell ref="J17:N17"/>
    <mergeCell ref="B21:C21"/>
    <mergeCell ref="O22:R22"/>
    <mergeCell ref="O23:R23"/>
    <mergeCell ref="O24:R24"/>
    <mergeCell ref="O25:R25"/>
    <mergeCell ref="AE44:AH44"/>
    <mergeCell ref="AF45:AG45"/>
    <mergeCell ref="D19:E19"/>
    <mergeCell ref="D20:E20"/>
    <mergeCell ref="D21:E21"/>
    <mergeCell ref="G18:H18"/>
    <mergeCell ref="O26:R26"/>
    <mergeCell ref="J29:M29"/>
    <mergeCell ref="J21:M21"/>
    <mergeCell ref="J22:M22"/>
    <mergeCell ref="J23:M23"/>
    <mergeCell ref="J24:M24"/>
    <mergeCell ref="J25:M25"/>
    <mergeCell ref="J18:M18"/>
    <mergeCell ref="J19:M19"/>
    <mergeCell ref="O21:R21"/>
    <mergeCell ref="T18:W18"/>
    <mergeCell ref="T19:W19"/>
    <mergeCell ref="T20:W20"/>
    <mergeCell ref="T21:W21"/>
    <mergeCell ref="T22:W22"/>
    <mergeCell ref="T23:W23"/>
    <mergeCell ref="N39:O39"/>
    <mergeCell ref="B36:AH36"/>
  </mergeCells>
  <phoneticPr fontId="1"/>
  <pageMargins left="0.59055118110236227" right="0.59055118110236227" top="0.35433070866141736" bottom="0.3937007874015748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workbookViewId="0">
      <selection activeCell="I9" sqref="I9"/>
    </sheetView>
  </sheetViews>
  <sheetFormatPr defaultRowHeight="13.5" x14ac:dyDescent="0.15"/>
  <cols>
    <col min="1" max="1" width="9.25" bestFit="1" customWidth="1"/>
    <col min="2" max="2" width="3.5" bestFit="1" customWidth="1"/>
    <col min="3" max="3" width="7.875" style="4" bestFit="1" customWidth="1"/>
    <col min="4" max="4" width="3.5" bestFit="1" customWidth="1"/>
    <col min="5" max="5" width="7.875" style="4" bestFit="1" customWidth="1"/>
    <col min="6" max="6" width="3.5" bestFit="1" customWidth="1"/>
    <col min="7" max="7" width="9.25" style="4" bestFit="1" customWidth="1"/>
  </cols>
  <sheetData>
    <row r="1" spans="1:7" x14ac:dyDescent="0.15">
      <c r="A1">
        <v>0</v>
      </c>
      <c r="F1">
        <v>1</v>
      </c>
      <c r="G1" s="4">
        <v>58000</v>
      </c>
    </row>
    <row r="2" spans="1:7" x14ac:dyDescent="0.15">
      <c r="A2" s="3">
        <v>63000</v>
      </c>
      <c r="F2">
        <v>2</v>
      </c>
      <c r="G2" s="4">
        <v>68000</v>
      </c>
    </row>
    <row r="3" spans="1:7" x14ac:dyDescent="0.15">
      <c r="A3" s="3">
        <v>73000</v>
      </c>
      <c r="F3">
        <v>3</v>
      </c>
      <c r="G3" s="4">
        <v>78000</v>
      </c>
    </row>
    <row r="4" spans="1:7" x14ac:dyDescent="0.15">
      <c r="A4" s="3">
        <v>83000</v>
      </c>
      <c r="B4">
        <v>1</v>
      </c>
      <c r="C4" s="4">
        <v>88000</v>
      </c>
      <c r="D4">
        <v>1</v>
      </c>
      <c r="E4" s="4">
        <v>88000</v>
      </c>
      <c r="F4">
        <v>4</v>
      </c>
      <c r="G4" s="4">
        <v>88000</v>
      </c>
    </row>
    <row r="5" spans="1:7" x14ac:dyDescent="0.15">
      <c r="A5" s="3">
        <v>93000</v>
      </c>
      <c r="B5">
        <v>2</v>
      </c>
      <c r="C5" s="4">
        <v>98000</v>
      </c>
      <c r="D5">
        <v>2</v>
      </c>
      <c r="E5" s="4">
        <v>98000</v>
      </c>
      <c r="F5">
        <v>5</v>
      </c>
      <c r="G5" s="4">
        <v>98000</v>
      </c>
    </row>
    <row r="6" spans="1:7" x14ac:dyDescent="0.15">
      <c r="A6" s="3">
        <v>101000</v>
      </c>
      <c r="B6">
        <v>3</v>
      </c>
      <c r="C6" s="4">
        <v>104000</v>
      </c>
      <c r="D6">
        <v>3</v>
      </c>
      <c r="E6" s="4">
        <v>104000</v>
      </c>
      <c r="F6">
        <v>6</v>
      </c>
      <c r="G6" s="4">
        <v>104000</v>
      </c>
    </row>
    <row r="7" spans="1:7" x14ac:dyDescent="0.15">
      <c r="A7" s="3">
        <v>107000</v>
      </c>
      <c r="B7">
        <v>4</v>
      </c>
      <c r="C7" s="4">
        <v>110000</v>
      </c>
      <c r="D7">
        <v>4</v>
      </c>
      <c r="E7" s="4">
        <v>110000</v>
      </c>
      <c r="F7">
        <v>7</v>
      </c>
      <c r="G7" s="4">
        <v>110000</v>
      </c>
    </row>
    <row r="8" spans="1:7" x14ac:dyDescent="0.15">
      <c r="A8" s="3">
        <v>114000</v>
      </c>
      <c r="B8">
        <v>5</v>
      </c>
      <c r="C8" s="4">
        <v>118000</v>
      </c>
      <c r="D8">
        <v>5</v>
      </c>
      <c r="E8" s="4">
        <v>118000</v>
      </c>
      <c r="F8">
        <v>8</v>
      </c>
      <c r="G8" s="4">
        <v>118000</v>
      </c>
    </row>
    <row r="9" spans="1:7" x14ac:dyDescent="0.15">
      <c r="A9" s="3">
        <v>122000</v>
      </c>
      <c r="B9">
        <v>6</v>
      </c>
      <c r="C9" s="4">
        <v>126000</v>
      </c>
      <c r="D9">
        <v>6</v>
      </c>
      <c r="E9" s="4">
        <v>126000</v>
      </c>
      <c r="F9">
        <v>9</v>
      </c>
      <c r="G9" s="4">
        <v>126000</v>
      </c>
    </row>
    <row r="10" spans="1:7" x14ac:dyDescent="0.15">
      <c r="A10" s="3">
        <v>130000</v>
      </c>
      <c r="B10">
        <v>7</v>
      </c>
      <c r="C10" s="4">
        <v>134000</v>
      </c>
      <c r="D10">
        <v>7</v>
      </c>
      <c r="E10" s="4">
        <v>134000</v>
      </c>
      <c r="F10">
        <v>10</v>
      </c>
      <c r="G10" s="4">
        <v>134000</v>
      </c>
    </row>
    <row r="11" spans="1:7" x14ac:dyDescent="0.15">
      <c r="A11" s="3">
        <v>138000</v>
      </c>
      <c r="B11">
        <v>8</v>
      </c>
      <c r="C11" s="4">
        <v>142000</v>
      </c>
      <c r="D11">
        <v>8</v>
      </c>
      <c r="E11" s="4">
        <v>142000</v>
      </c>
      <c r="F11">
        <v>11</v>
      </c>
      <c r="G11" s="4">
        <v>142000</v>
      </c>
    </row>
    <row r="12" spans="1:7" x14ac:dyDescent="0.15">
      <c r="A12" s="3">
        <v>146000</v>
      </c>
      <c r="B12">
        <v>9</v>
      </c>
      <c r="C12" s="4">
        <v>150000</v>
      </c>
      <c r="D12">
        <v>9</v>
      </c>
      <c r="E12" s="4">
        <v>150000</v>
      </c>
      <c r="F12">
        <v>12</v>
      </c>
      <c r="G12" s="4">
        <v>150000</v>
      </c>
    </row>
    <row r="13" spans="1:7" x14ac:dyDescent="0.15">
      <c r="A13" s="3">
        <v>155000</v>
      </c>
      <c r="B13">
        <v>10</v>
      </c>
      <c r="C13" s="4">
        <v>160000</v>
      </c>
      <c r="D13">
        <v>10</v>
      </c>
      <c r="E13" s="4">
        <v>160000</v>
      </c>
      <c r="F13">
        <v>13</v>
      </c>
      <c r="G13" s="4">
        <v>160000</v>
      </c>
    </row>
    <row r="14" spans="1:7" x14ac:dyDescent="0.15">
      <c r="A14" s="3">
        <v>165000</v>
      </c>
      <c r="B14">
        <v>11</v>
      </c>
      <c r="C14" s="4">
        <v>170000</v>
      </c>
      <c r="D14">
        <v>11</v>
      </c>
      <c r="E14" s="4">
        <v>170000</v>
      </c>
      <c r="F14">
        <v>14</v>
      </c>
      <c r="G14" s="4">
        <v>170000</v>
      </c>
    </row>
    <row r="15" spans="1:7" x14ac:dyDescent="0.15">
      <c r="A15" s="3">
        <v>175000</v>
      </c>
      <c r="B15">
        <v>12</v>
      </c>
      <c r="C15" s="4">
        <v>180000</v>
      </c>
      <c r="D15">
        <v>12</v>
      </c>
      <c r="E15" s="4">
        <v>180000</v>
      </c>
      <c r="F15">
        <v>15</v>
      </c>
      <c r="G15" s="4">
        <v>180000</v>
      </c>
    </row>
    <row r="16" spans="1:7" x14ac:dyDescent="0.15">
      <c r="A16" s="3">
        <v>185000</v>
      </c>
      <c r="B16">
        <v>13</v>
      </c>
      <c r="C16" s="4">
        <v>190000</v>
      </c>
      <c r="D16">
        <v>13</v>
      </c>
      <c r="E16" s="4">
        <v>190000</v>
      </c>
      <c r="F16">
        <v>16</v>
      </c>
      <c r="G16" s="4">
        <v>190000</v>
      </c>
    </row>
    <row r="17" spans="1:7" x14ac:dyDescent="0.15">
      <c r="A17" s="3">
        <v>195000</v>
      </c>
      <c r="B17">
        <v>14</v>
      </c>
      <c r="C17" s="4">
        <v>200000</v>
      </c>
      <c r="D17">
        <v>14</v>
      </c>
      <c r="E17" s="4">
        <v>200000</v>
      </c>
      <c r="F17">
        <v>17</v>
      </c>
      <c r="G17" s="4">
        <v>200000</v>
      </c>
    </row>
    <row r="18" spans="1:7" x14ac:dyDescent="0.15">
      <c r="A18" s="3">
        <v>210000</v>
      </c>
      <c r="B18">
        <v>15</v>
      </c>
      <c r="C18" s="4">
        <v>220000</v>
      </c>
      <c r="D18">
        <v>15</v>
      </c>
      <c r="E18" s="4">
        <v>220000</v>
      </c>
      <c r="F18">
        <v>18</v>
      </c>
      <c r="G18" s="4">
        <v>220000</v>
      </c>
    </row>
    <row r="19" spans="1:7" x14ac:dyDescent="0.15">
      <c r="A19" s="3">
        <v>230000</v>
      </c>
      <c r="B19">
        <v>16</v>
      </c>
      <c r="C19" s="4">
        <v>240000</v>
      </c>
      <c r="D19">
        <v>16</v>
      </c>
      <c r="E19" s="4">
        <v>240000</v>
      </c>
      <c r="F19">
        <v>19</v>
      </c>
      <c r="G19" s="4">
        <v>240000</v>
      </c>
    </row>
    <row r="20" spans="1:7" x14ac:dyDescent="0.15">
      <c r="A20" s="3">
        <v>250000</v>
      </c>
      <c r="B20">
        <v>17</v>
      </c>
      <c r="C20" s="4">
        <v>260000</v>
      </c>
      <c r="D20">
        <v>17</v>
      </c>
      <c r="E20" s="4">
        <v>260000</v>
      </c>
      <c r="F20">
        <v>20</v>
      </c>
      <c r="G20" s="4">
        <v>260000</v>
      </c>
    </row>
    <row r="21" spans="1:7" x14ac:dyDescent="0.15">
      <c r="A21" s="3">
        <v>270000</v>
      </c>
      <c r="B21">
        <v>18</v>
      </c>
      <c r="C21" s="4">
        <v>280000</v>
      </c>
      <c r="D21">
        <v>18</v>
      </c>
      <c r="E21" s="4">
        <v>280000</v>
      </c>
      <c r="F21">
        <v>21</v>
      </c>
      <c r="G21" s="4">
        <v>280000</v>
      </c>
    </row>
    <row r="22" spans="1:7" x14ac:dyDescent="0.15">
      <c r="A22" s="3">
        <v>290000</v>
      </c>
      <c r="B22">
        <v>19</v>
      </c>
      <c r="C22" s="4">
        <v>300000</v>
      </c>
      <c r="D22">
        <v>19</v>
      </c>
      <c r="E22" s="4">
        <v>300000</v>
      </c>
      <c r="F22">
        <v>22</v>
      </c>
      <c r="G22" s="4">
        <v>300000</v>
      </c>
    </row>
    <row r="23" spans="1:7" x14ac:dyDescent="0.15">
      <c r="A23" s="3">
        <v>310000</v>
      </c>
      <c r="B23">
        <v>20</v>
      </c>
      <c r="C23" s="4">
        <v>320000</v>
      </c>
      <c r="D23">
        <v>20</v>
      </c>
      <c r="E23" s="4">
        <v>320000</v>
      </c>
      <c r="F23">
        <v>23</v>
      </c>
      <c r="G23" s="4">
        <v>320000</v>
      </c>
    </row>
    <row r="24" spans="1:7" x14ac:dyDescent="0.15">
      <c r="A24" s="3">
        <v>330000</v>
      </c>
      <c r="B24">
        <v>21</v>
      </c>
      <c r="C24" s="4">
        <v>340000</v>
      </c>
      <c r="D24">
        <v>21</v>
      </c>
      <c r="E24" s="4">
        <v>340000</v>
      </c>
      <c r="F24">
        <v>24</v>
      </c>
      <c r="G24" s="4">
        <v>340000</v>
      </c>
    </row>
    <row r="25" spans="1:7" x14ac:dyDescent="0.15">
      <c r="A25" s="3">
        <v>350000</v>
      </c>
      <c r="B25">
        <v>22</v>
      </c>
      <c r="C25" s="4">
        <v>360000</v>
      </c>
      <c r="D25">
        <v>22</v>
      </c>
      <c r="E25" s="4">
        <v>360000</v>
      </c>
      <c r="F25">
        <v>25</v>
      </c>
      <c r="G25" s="4">
        <v>360000</v>
      </c>
    </row>
    <row r="26" spans="1:7" x14ac:dyDescent="0.15">
      <c r="A26" s="3">
        <v>370000</v>
      </c>
      <c r="B26">
        <v>23</v>
      </c>
      <c r="C26" s="4">
        <v>380000</v>
      </c>
      <c r="D26">
        <v>23</v>
      </c>
      <c r="E26" s="4">
        <v>380000</v>
      </c>
      <c r="F26">
        <v>26</v>
      </c>
      <c r="G26" s="4">
        <v>380000</v>
      </c>
    </row>
    <row r="27" spans="1:7" x14ac:dyDescent="0.15">
      <c r="A27" s="3">
        <v>395000</v>
      </c>
      <c r="B27">
        <v>24</v>
      </c>
      <c r="C27" s="4">
        <v>410000</v>
      </c>
      <c r="D27">
        <v>24</v>
      </c>
      <c r="E27" s="4">
        <v>410000</v>
      </c>
      <c r="F27">
        <v>27</v>
      </c>
      <c r="G27" s="4">
        <v>410000</v>
      </c>
    </row>
    <row r="28" spans="1:7" x14ac:dyDescent="0.15">
      <c r="A28" s="3">
        <v>425000</v>
      </c>
      <c r="B28">
        <v>25</v>
      </c>
      <c r="C28" s="4">
        <v>440000</v>
      </c>
      <c r="D28">
        <v>25</v>
      </c>
      <c r="E28" s="4">
        <v>440000</v>
      </c>
      <c r="F28">
        <v>28</v>
      </c>
      <c r="G28" s="4">
        <v>440000</v>
      </c>
    </row>
    <row r="29" spans="1:7" x14ac:dyDescent="0.15">
      <c r="A29" s="3">
        <v>455000</v>
      </c>
      <c r="B29">
        <v>26</v>
      </c>
      <c r="C29" s="4">
        <v>470000</v>
      </c>
      <c r="D29">
        <v>26</v>
      </c>
      <c r="E29" s="4">
        <v>470000</v>
      </c>
      <c r="F29">
        <v>29</v>
      </c>
      <c r="G29" s="4">
        <v>470000</v>
      </c>
    </row>
    <row r="30" spans="1:7" x14ac:dyDescent="0.15">
      <c r="A30" s="3">
        <v>485000</v>
      </c>
      <c r="B30">
        <v>27</v>
      </c>
      <c r="C30" s="4">
        <v>500000</v>
      </c>
      <c r="D30">
        <v>27</v>
      </c>
      <c r="E30" s="4">
        <v>500000</v>
      </c>
      <c r="F30">
        <v>30</v>
      </c>
      <c r="G30" s="4">
        <v>500000</v>
      </c>
    </row>
    <row r="31" spans="1:7" x14ac:dyDescent="0.15">
      <c r="A31" s="3">
        <v>515000</v>
      </c>
      <c r="B31">
        <v>28</v>
      </c>
      <c r="C31" s="4">
        <v>530000</v>
      </c>
      <c r="D31">
        <v>28</v>
      </c>
      <c r="E31" s="4">
        <v>530000</v>
      </c>
      <c r="F31">
        <v>31</v>
      </c>
      <c r="G31" s="4">
        <v>530000</v>
      </c>
    </row>
    <row r="32" spans="1:7" x14ac:dyDescent="0.15">
      <c r="A32" s="3">
        <v>545000</v>
      </c>
      <c r="B32">
        <v>29</v>
      </c>
      <c r="C32" s="4">
        <v>560000</v>
      </c>
      <c r="D32">
        <v>29</v>
      </c>
      <c r="E32" s="4">
        <v>560000</v>
      </c>
      <c r="F32">
        <v>32</v>
      </c>
      <c r="G32" s="4">
        <v>560000</v>
      </c>
    </row>
    <row r="33" spans="1:7" x14ac:dyDescent="0.15">
      <c r="A33" s="3">
        <v>575000</v>
      </c>
      <c r="B33">
        <v>30</v>
      </c>
      <c r="C33" s="4">
        <v>590000</v>
      </c>
      <c r="D33">
        <v>30</v>
      </c>
      <c r="E33" s="4">
        <v>590000</v>
      </c>
      <c r="F33">
        <v>33</v>
      </c>
      <c r="G33" s="4">
        <v>590000</v>
      </c>
    </row>
    <row r="34" spans="1:7" x14ac:dyDescent="0.15">
      <c r="A34" s="3">
        <v>605000</v>
      </c>
      <c r="B34">
        <v>31</v>
      </c>
      <c r="C34" s="4">
        <v>620000</v>
      </c>
      <c r="D34">
        <v>31</v>
      </c>
      <c r="E34" s="4">
        <v>620000</v>
      </c>
      <c r="F34">
        <v>34</v>
      </c>
      <c r="G34" s="4">
        <v>620000</v>
      </c>
    </row>
    <row r="35" spans="1:7" x14ac:dyDescent="0.15">
      <c r="A35" s="3">
        <v>635000</v>
      </c>
      <c r="B35">
        <v>32</v>
      </c>
      <c r="C35" s="4">
        <v>650000</v>
      </c>
      <c r="D35">
        <v>32</v>
      </c>
      <c r="E35" s="4">
        <v>650000</v>
      </c>
      <c r="F35">
        <v>35</v>
      </c>
      <c r="G35" s="4">
        <v>650000</v>
      </c>
    </row>
    <row r="36" spans="1:7" x14ac:dyDescent="0.15">
      <c r="A36" s="3">
        <v>665000</v>
      </c>
      <c r="B36">
        <v>32</v>
      </c>
      <c r="C36" s="4">
        <v>650000</v>
      </c>
      <c r="D36">
        <v>32</v>
      </c>
      <c r="E36" s="4">
        <v>650000</v>
      </c>
      <c r="F36">
        <v>36</v>
      </c>
      <c r="G36" s="4">
        <v>680000</v>
      </c>
    </row>
    <row r="37" spans="1:7" x14ac:dyDescent="0.15">
      <c r="A37" s="3">
        <v>695000</v>
      </c>
      <c r="B37">
        <v>32</v>
      </c>
      <c r="C37" s="4">
        <v>650000</v>
      </c>
      <c r="D37">
        <v>32</v>
      </c>
      <c r="E37" s="4">
        <v>650000</v>
      </c>
      <c r="F37">
        <v>37</v>
      </c>
      <c r="G37" s="4">
        <v>710000</v>
      </c>
    </row>
    <row r="38" spans="1:7" x14ac:dyDescent="0.15">
      <c r="A38" s="3">
        <v>730000</v>
      </c>
      <c r="B38">
        <v>32</v>
      </c>
      <c r="C38" s="4">
        <v>650000</v>
      </c>
      <c r="D38">
        <v>32</v>
      </c>
      <c r="E38" s="4">
        <v>650000</v>
      </c>
      <c r="F38">
        <v>38</v>
      </c>
      <c r="G38" s="4">
        <v>750000</v>
      </c>
    </row>
    <row r="39" spans="1:7" x14ac:dyDescent="0.15">
      <c r="A39" s="3">
        <v>770000</v>
      </c>
      <c r="B39">
        <v>32</v>
      </c>
      <c r="C39" s="4">
        <v>650000</v>
      </c>
      <c r="D39">
        <v>32</v>
      </c>
      <c r="E39" s="4">
        <v>650000</v>
      </c>
      <c r="F39">
        <v>39</v>
      </c>
      <c r="G39" s="4">
        <v>790000</v>
      </c>
    </row>
    <row r="40" spans="1:7" x14ac:dyDescent="0.15">
      <c r="A40" s="3">
        <v>810000</v>
      </c>
      <c r="B40">
        <v>32</v>
      </c>
      <c r="C40" s="4">
        <v>650000</v>
      </c>
      <c r="D40">
        <v>32</v>
      </c>
      <c r="E40" s="4">
        <v>650000</v>
      </c>
      <c r="F40">
        <v>40</v>
      </c>
      <c r="G40" s="4">
        <v>830000</v>
      </c>
    </row>
    <row r="41" spans="1:7" x14ac:dyDescent="0.15">
      <c r="A41" s="3">
        <v>855000</v>
      </c>
      <c r="B41">
        <v>32</v>
      </c>
      <c r="C41" s="4">
        <v>650000</v>
      </c>
      <c r="D41">
        <v>32</v>
      </c>
      <c r="E41" s="4">
        <v>650000</v>
      </c>
      <c r="F41">
        <v>41</v>
      </c>
      <c r="G41" s="4">
        <v>880000</v>
      </c>
    </row>
    <row r="42" spans="1:7" x14ac:dyDescent="0.15">
      <c r="A42" s="3">
        <v>905000</v>
      </c>
      <c r="B42">
        <v>32</v>
      </c>
      <c r="C42" s="4">
        <v>650000</v>
      </c>
      <c r="D42">
        <v>32</v>
      </c>
      <c r="E42" s="4">
        <v>650000</v>
      </c>
      <c r="F42">
        <v>42</v>
      </c>
      <c r="G42" s="4">
        <v>930000</v>
      </c>
    </row>
    <row r="43" spans="1:7" x14ac:dyDescent="0.15">
      <c r="A43" s="3">
        <v>955000</v>
      </c>
      <c r="B43">
        <v>32</v>
      </c>
      <c r="C43" s="4">
        <v>650000</v>
      </c>
      <c r="D43">
        <v>32</v>
      </c>
      <c r="E43" s="4">
        <v>650000</v>
      </c>
      <c r="F43">
        <v>43</v>
      </c>
      <c r="G43" s="4">
        <v>980000</v>
      </c>
    </row>
    <row r="44" spans="1:7" x14ac:dyDescent="0.15">
      <c r="A44" s="3">
        <v>1005000</v>
      </c>
      <c r="B44">
        <v>32</v>
      </c>
      <c r="C44" s="4">
        <v>650000</v>
      </c>
      <c r="D44">
        <v>32</v>
      </c>
      <c r="E44" s="4">
        <v>650000</v>
      </c>
      <c r="F44">
        <v>44</v>
      </c>
      <c r="G44" s="4">
        <v>1030000</v>
      </c>
    </row>
    <row r="45" spans="1:7" x14ac:dyDescent="0.15">
      <c r="A45" s="3">
        <v>1055000</v>
      </c>
      <c r="B45">
        <v>32</v>
      </c>
      <c r="C45" s="4">
        <v>650000</v>
      </c>
      <c r="D45">
        <v>32</v>
      </c>
      <c r="E45" s="4">
        <v>650000</v>
      </c>
      <c r="F45">
        <v>45</v>
      </c>
      <c r="G45" s="4">
        <v>1090000</v>
      </c>
    </row>
    <row r="46" spans="1:7" x14ac:dyDescent="0.15">
      <c r="A46" s="3">
        <v>1115000</v>
      </c>
      <c r="B46">
        <v>32</v>
      </c>
      <c r="C46" s="4">
        <v>650000</v>
      </c>
      <c r="D46">
        <v>32</v>
      </c>
      <c r="E46" s="4">
        <v>650000</v>
      </c>
      <c r="F46">
        <v>46</v>
      </c>
      <c r="G46" s="4">
        <v>1150000</v>
      </c>
    </row>
    <row r="47" spans="1:7" x14ac:dyDescent="0.15">
      <c r="A47" s="3">
        <v>1175000</v>
      </c>
      <c r="B47">
        <v>32</v>
      </c>
      <c r="C47" s="4">
        <v>650000</v>
      </c>
      <c r="D47">
        <v>32</v>
      </c>
      <c r="E47" s="4">
        <v>650000</v>
      </c>
      <c r="F47">
        <v>47</v>
      </c>
      <c r="G47" s="4">
        <v>1210000</v>
      </c>
    </row>
    <row r="48" spans="1:7" x14ac:dyDescent="0.15">
      <c r="A48" s="3">
        <v>1235000</v>
      </c>
      <c r="B48">
        <v>32</v>
      </c>
      <c r="C48" s="4">
        <v>650000</v>
      </c>
      <c r="D48">
        <v>32</v>
      </c>
      <c r="E48" s="4">
        <v>650000</v>
      </c>
      <c r="F48">
        <v>48</v>
      </c>
      <c r="G48" s="4">
        <v>1270000</v>
      </c>
    </row>
    <row r="49" spans="1:7" x14ac:dyDescent="0.15">
      <c r="A49">
        <v>1295000</v>
      </c>
      <c r="B49">
        <v>32</v>
      </c>
      <c r="C49" s="4">
        <v>650000</v>
      </c>
      <c r="D49">
        <v>32</v>
      </c>
      <c r="E49" s="4">
        <v>650000</v>
      </c>
      <c r="F49">
        <v>49</v>
      </c>
      <c r="G49" s="4">
        <v>1330000</v>
      </c>
    </row>
    <row r="50" spans="1:7" x14ac:dyDescent="0.15">
      <c r="A50">
        <v>1355000</v>
      </c>
      <c r="B50">
        <v>32</v>
      </c>
      <c r="C50" s="4">
        <v>650000</v>
      </c>
      <c r="D50">
        <v>32</v>
      </c>
      <c r="E50" s="4">
        <v>650000</v>
      </c>
      <c r="F50">
        <v>50</v>
      </c>
      <c r="G50" s="4">
        <v>1390000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【印刷】申出書</vt:lpstr>
      <vt:lpstr>等級表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2023-04-20T06:31:30Z</dcterms:modified>
</cp:coreProperties>
</file>